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sa\Desktop\UAESP\PGIRS\MESA TECNICA\PGIRS USB\MESA TECNICA\RELATORIA MESA TECNICA\PLAN FINANCIERO PGIRS\"/>
    </mc:Choice>
  </mc:AlternateContent>
  <bookViews>
    <workbookView xWindow="0" yWindow="0" windowWidth="20490" windowHeight="7650" firstSheet="1" activeTab="2"/>
  </bookViews>
  <sheets>
    <sheet name="HONORARIOS" sheetId="1" r:id="rId1"/>
    <sheet name="Proyecto 1. " sheetId="3" r:id="rId2"/>
    <sheet name="Proyecto 2. " sheetId="4" r:id="rId3"/>
    <sheet name="Proyecto 3." sheetId="5" r:id="rId4"/>
    <sheet name="Proyecto 4." sheetId="6" r:id="rId5"/>
    <sheet name="Proyecto 5" sheetId="2" r:id="rId6"/>
    <sheet name="Proyeccione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2" l="1"/>
  <c r="M7" i="2"/>
  <c r="O7" i="4"/>
  <c r="M7" i="4"/>
  <c r="O7" i="3" l="1"/>
  <c r="M7" i="3"/>
  <c r="D80" i="7" l="1"/>
  <c r="E80" i="7"/>
  <c r="F80" i="7"/>
  <c r="G80" i="7"/>
  <c r="H80" i="7"/>
  <c r="I80" i="7"/>
  <c r="J80" i="7"/>
  <c r="K80" i="7"/>
  <c r="L80" i="7"/>
  <c r="M80" i="7"/>
  <c r="N80" i="7"/>
  <c r="C80" i="7"/>
  <c r="D78" i="7"/>
  <c r="E78" i="7"/>
  <c r="F78" i="7"/>
  <c r="G78" i="7"/>
  <c r="H78" i="7"/>
  <c r="I78" i="7"/>
  <c r="J78" i="7"/>
  <c r="K78" i="7"/>
  <c r="L78" i="7"/>
  <c r="M78" i="7"/>
  <c r="N78" i="7"/>
  <c r="C78" i="7"/>
  <c r="L69" i="6"/>
  <c r="M69" i="6"/>
  <c r="N69" i="6"/>
  <c r="O69" i="6"/>
  <c r="P69" i="6"/>
  <c r="Q69" i="6"/>
  <c r="R69" i="6"/>
  <c r="S69" i="6"/>
  <c r="T69" i="6"/>
  <c r="U69" i="6"/>
  <c r="V69" i="6"/>
  <c r="W69" i="6"/>
  <c r="X69" i="6"/>
  <c r="Y69" i="6"/>
  <c r="Z69" i="6"/>
  <c r="AA69" i="6"/>
  <c r="AB69" i="6"/>
  <c r="AC69" i="6"/>
  <c r="AD69" i="6"/>
  <c r="AE69" i="6"/>
  <c r="AF69" i="6"/>
  <c r="AG69" i="6"/>
  <c r="AH69" i="6"/>
  <c r="AI69" i="6"/>
  <c r="K69" i="6"/>
  <c r="AI68" i="6"/>
  <c r="AG68" i="6"/>
  <c r="AE68" i="6"/>
  <c r="AC68" i="6"/>
  <c r="AA68" i="6"/>
  <c r="Y68" i="6"/>
  <c r="W68" i="6"/>
  <c r="U68" i="6"/>
  <c r="S68" i="6"/>
  <c r="Q68" i="6"/>
  <c r="O68" i="6"/>
  <c r="M68" i="6"/>
  <c r="K68" i="6"/>
  <c r="AI67" i="6" l="1"/>
  <c r="AG67" i="6"/>
  <c r="AE67" i="6"/>
  <c r="AC67" i="6"/>
  <c r="AA67" i="6"/>
  <c r="Y67" i="6"/>
  <c r="W67" i="6"/>
  <c r="U67" i="6"/>
  <c r="S67" i="6"/>
  <c r="Q67" i="6"/>
  <c r="O67" i="6"/>
  <c r="M67" i="6"/>
  <c r="K67" i="6"/>
  <c r="AI66" i="6"/>
  <c r="AG66" i="6"/>
  <c r="AE66" i="6"/>
  <c r="AC66" i="6"/>
  <c r="AA66" i="6"/>
  <c r="Y66" i="6"/>
  <c r="W66" i="6"/>
  <c r="U66" i="6"/>
  <c r="S66" i="6"/>
  <c r="Q66" i="6"/>
  <c r="O66" i="6"/>
  <c r="M66" i="6"/>
  <c r="K66" i="6"/>
  <c r="AI65" i="6"/>
  <c r="AG65" i="6"/>
  <c r="AE65" i="6"/>
  <c r="AC65" i="6"/>
  <c r="AA65" i="6"/>
  <c r="Y65" i="6"/>
  <c r="W65" i="6"/>
  <c r="U65" i="6"/>
  <c r="S65" i="6"/>
  <c r="Q65" i="6"/>
  <c r="O65" i="6"/>
  <c r="AI64" i="6"/>
  <c r="AG64" i="6"/>
  <c r="AE64" i="6"/>
  <c r="AC64" i="6"/>
  <c r="AA64" i="6"/>
  <c r="Y64" i="6"/>
  <c r="W64" i="6"/>
  <c r="U64" i="6"/>
  <c r="S64" i="6"/>
  <c r="Q64" i="6"/>
  <c r="O64" i="6"/>
  <c r="M64" i="6"/>
  <c r="K64" i="6"/>
  <c r="F62" i="6"/>
  <c r="N77" i="7"/>
  <c r="M77" i="7"/>
  <c r="L77" i="7"/>
  <c r="K77" i="7"/>
  <c r="J77" i="7"/>
  <c r="I77" i="7"/>
  <c r="H77" i="7"/>
  <c r="G77" i="7"/>
  <c r="F77" i="7"/>
  <c r="C77" i="7"/>
  <c r="H10" i="6" l="1"/>
  <c r="I10" i="6" s="1"/>
  <c r="K10" i="6" s="1"/>
  <c r="H11" i="6"/>
  <c r="I11" i="6" s="1"/>
  <c r="K11" i="6" s="1"/>
  <c r="H12" i="6"/>
  <c r="I12" i="6" s="1"/>
  <c r="K12" i="6" s="1"/>
  <c r="H13" i="6"/>
  <c r="I13" i="6" s="1"/>
  <c r="K13" i="6" s="1"/>
  <c r="F10" i="6"/>
  <c r="F11" i="6"/>
  <c r="F12" i="6"/>
  <c r="F13" i="6"/>
  <c r="D71" i="7"/>
  <c r="F71" i="7"/>
  <c r="H71" i="7"/>
  <c r="J71" i="7"/>
  <c r="L71" i="7"/>
  <c r="N71" i="7"/>
  <c r="N75" i="7"/>
  <c r="N76" i="7" s="1"/>
  <c r="M75" i="7"/>
  <c r="M76" i="7" s="1"/>
  <c r="L75" i="7"/>
  <c r="L76" i="7" s="1"/>
  <c r="K75" i="7"/>
  <c r="K76" i="7" s="1"/>
  <c r="J75" i="7"/>
  <c r="J76" i="7" s="1"/>
  <c r="I75" i="7"/>
  <c r="I76" i="7" s="1"/>
  <c r="H75" i="7"/>
  <c r="H76" i="7" s="1"/>
  <c r="G75" i="7"/>
  <c r="G76" i="7" s="1"/>
  <c r="F75" i="7"/>
  <c r="F76" i="7" s="1"/>
  <c r="C75" i="7"/>
  <c r="C76" i="7" s="1"/>
  <c r="H54" i="6"/>
  <c r="F54" i="6"/>
  <c r="H47" i="6" l="1"/>
  <c r="F47" i="6"/>
  <c r="E37" i="1" l="1"/>
  <c r="H34" i="6" s="1"/>
  <c r="F35" i="6"/>
  <c r="F34" i="6"/>
  <c r="E36" i="1" l="1"/>
  <c r="H27" i="6" s="1"/>
  <c r="I27" i="6" s="1"/>
  <c r="F27" i="6"/>
  <c r="F20" i="6"/>
  <c r="F5" i="6"/>
  <c r="F6" i="6"/>
  <c r="F7" i="6"/>
  <c r="F8" i="6"/>
  <c r="F9" i="6"/>
  <c r="F47" i="5" l="1"/>
  <c r="F46" i="5"/>
  <c r="F45" i="5"/>
  <c r="F38" i="5"/>
  <c r="F37" i="5"/>
  <c r="F36" i="5"/>
  <c r="F24" i="5"/>
  <c r="F23" i="5"/>
  <c r="F22" i="5"/>
  <c r="F15" i="5"/>
  <c r="F14" i="5"/>
  <c r="F13" i="5"/>
  <c r="F6" i="5"/>
  <c r="F5" i="5"/>
  <c r="F4" i="5"/>
  <c r="F28" i="4"/>
  <c r="F27" i="4"/>
  <c r="F14" i="4"/>
  <c r="F13" i="4"/>
  <c r="F22" i="3"/>
  <c r="F21" i="3"/>
  <c r="F14" i="3"/>
  <c r="F13" i="3"/>
  <c r="F22" i="2"/>
  <c r="F13" i="2"/>
  <c r="E50" i="1"/>
  <c r="F6" i="2"/>
  <c r="F5" i="2"/>
  <c r="F4" i="2"/>
  <c r="F5" i="4" l="1"/>
  <c r="F6" i="4"/>
  <c r="F4" i="4"/>
  <c r="F5" i="3" l="1"/>
  <c r="F6" i="3"/>
  <c r="F4" i="3"/>
  <c r="E28" i="1"/>
  <c r="G28" i="1" s="1"/>
  <c r="E27" i="1"/>
  <c r="H5" i="3" s="1"/>
  <c r="I5" i="3" s="1"/>
  <c r="K5" i="3" s="1"/>
  <c r="F50" i="1"/>
  <c r="G50" i="1"/>
  <c r="E49" i="1"/>
  <c r="G49" i="1" s="1"/>
  <c r="E48" i="1"/>
  <c r="G48" i="1" s="1"/>
  <c r="G47" i="1"/>
  <c r="E47" i="1"/>
  <c r="F47" i="1" s="1"/>
  <c r="F46" i="1"/>
  <c r="E46" i="1"/>
  <c r="G46" i="1" s="1"/>
  <c r="E45" i="1"/>
  <c r="G45" i="1" s="1"/>
  <c r="E44" i="1"/>
  <c r="G44" i="1" s="1"/>
  <c r="G43" i="1"/>
  <c r="E43" i="1"/>
  <c r="F43" i="1" s="1"/>
  <c r="E42" i="1"/>
  <c r="F42" i="1" s="1"/>
  <c r="E41" i="1"/>
  <c r="E40" i="1"/>
  <c r="G40" i="1" s="1"/>
  <c r="E39" i="1"/>
  <c r="F39" i="1" s="1"/>
  <c r="E38" i="1"/>
  <c r="G37" i="1"/>
  <c r="G36" i="1"/>
  <c r="E35" i="1"/>
  <c r="E34" i="1"/>
  <c r="E33" i="1"/>
  <c r="E32" i="1"/>
  <c r="E31" i="1"/>
  <c r="E30" i="1"/>
  <c r="E29" i="1"/>
  <c r="E26" i="1"/>
  <c r="G26" i="1" s="1"/>
  <c r="G41" i="1" l="1"/>
  <c r="H62" i="6"/>
  <c r="I62" i="6" s="1"/>
  <c r="K62" i="6" s="1"/>
  <c r="K63" i="6" s="1"/>
  <c r="F38" i="1"/>
  <c r="H35" i="6"/>
  <c r="G38" i="1"/>
  <c r="G32" i="1"/>
  <c r="H4" i="2"/>
  <c r="F34" i="1"/>
  <c r="H6" i="2"/>
  <c r="F35" i="1"/>
  <c r="H20" i="6"/>
  <c r="I20" i="6" s="1"/>
  <c r="K20" i="6" s="1"/>
  <c r="G33" i="1"/>
  <c r="H5" i="2"/>
  <c r="G35" i="1"/>
  <c r="G34" i="1"/>
  <c r="G30" i="1"/>
  <c r="H5" i="4"/>
  <c r="I5" i="4" s="1"/>
  <c r="K5" i="4" s="1"/>
  <c r="G42" i="1"/>
  <c r="F31" i="1"/>
  <c r="H6" i="4"/>
  <c r="I6" i="4" s="1"/>
  <c r="K6" i="4" s="1"/>
  <c r="G29" i="1"/>
  <c r="H4" i="4"/>
  <c r="G39" i="1"/>
  <c r="G31" i="1"/>
  <c r="F30" i="1"/>
  <c r="H6" i="3"/>
  <c r="I6" i="3" s="1"/>
  <c r="K6" i="3" s="1"/>
  <c r="H4" i="3"/>
  <c r="F26" i="1"/>
  <c r="F27" i="1"/>
  <c r="G27" i="1"/>
  <c r="F29" i="1"/>
  <c r="F33" i="1"/>
  <c r="F37" i="1"/>
  <c r="F41" i="1"/>
  <c r="F45" i="1"/>
  <c r="F49" i="1"/>
  <c r="F28" i="1"/>
  <c r="F32" i="1"/>
  <c r="F36" i="1"/>
  <c r="F40" i="1"/>
  <c r="F44" i="1"/>
  <c r="F48" i="1"/>
  <c r="K65" i="6" l="1"/>
  <c r="M63" i="6"/>
  <c r="M65" i="6" s="1"/>
  <c r="F32" i="2"/>
  <c r="AI59" i="6" l="1"/>
  <c r="AG59" i="6"/>
  <c r="AE59" i="6"/>
  <c r="AC59" i="6"/>
  <c r="AA59" i="6"/>
  <c r="Y59" i="6"/>
  <c r="W59" i="6"/>
  <c r="U59" i="6"/>
  <c r="S59" i="6"/>
  <c r="Q59" i="6"/>
  <c r="O59" i="6"/>
  <c r="M59" i="6"/>
  <c r="AI58" i="6"/>
  <c r="AG58" i="6"/>
  <c r="AE58" i="6"/>
  <c r="AC58" i="6"/>
  <c r="AA58" i="6"/>
  <c r="Y58" i="6"/>
  <c r="W58" i="6"/>
  <c r="U58" i="6"/>
  <c r="S58" i="6"/>
  <c r="Q58" i="6"/>
  <c r="O58" i="6"/>
  <c r="M58" i="6"/>
  <c r="AI57" i="6"/>
  <c r="AG57" i="6"/>
  <c r="AE57" i="6"/>
  <c r="AC57" i="6"/>
  <c r="AA57" i="6"/>
  <c r="Y57" i="6"/>
  <c r="W57" i="6"/>
  <c r="U57" i="6"/>
  <c r="S57" i="6"/>
  <c r="Q57" i="6"/>
  <c r="E77" i="7" s="1"/>
  <c r="O57" i="6"/>
  <c r="D77" i="7" s="1"/>
  <c r="M57" i="6"/>
  <c r="AI56" i="6"/>
  <c r="AG56" i="6"/>
  <c r="AE56" i="6"/>
  <c r="AC56" i="6"/>
  <c r="AA56" i="6"/>
  <c r="Y56" i="6"/>
  <c r="W56" i="6"/>
  <c r="U56" i="6"/>
  <c r="S56" i="6"/>
  <c r="Q56" i="6"/>
  <c r="O56" i="6"/>
  <c r="M56" i="6"/>
  <c r="AI52" i="6"/>
  <c r="AG52" i="6"/>
  <c r="AE52" i="6"/>
  <c r="AC52" i="6"/>
  <c r="AA52" i="6"/>
  <c r="Y52" i="6"/>
  <c r="W52" i="6"/>
  <c r="U52" i="6"/>
  <c r="S52" i="6"/>
  <c r="Q52" i="6"/>
  <c r="O52" i="6"/>
  <c r="M52" i="6"/>
  <c r="AI51" i="6"/>
  <c r="AG51" i="6"/>
  <c r="AE51" i="6"/>
  <c r="AC51" i="6"/>
  <c r="AA51" i="6"/>
  <c r="Y51" i="6"/>
  <c r="W51" i="6"/>
  <c r="U51" i="6"/>
  <c r="S51" i="6"/>
  <c r="Q51" i="6"/>
  <c r="O51" i="6"/>
  <c r="M51" i="6"/>
  <c r="AI50" i="6"/>
  <c r="AG50" i="6"/>
  <c r="AE50" i="6"/>
  <c r="AC50" i="6"/>
  <c r="AA50" i="6"/>
  <c r="Y50" i="6"/>
  <c r="W50" i="6"/>
  <c r="U50" i="6"/>
  <c r="S50" i="6"/>
  <c r="Q50" i="6"/>
  <c r="O50" i="6"/>
  <c r="M50" i="6"/>
  <c r="AI49" i="6"/>
  <c r="AG49" i="6"/>
  <c r="AE49" i="6"/>
  <c r="AC49" i="6"/>
  <c r="AA49" i="6"/>
  <c r="Y49" i="6"/>
  <c r="W49" i="6"/>
  <c r="U49" i="6"/>
  <c r="S49" i="6"/>
  <c r="Q49" i="6"/>
  <c r="O49" i="6"/>
  <c r="M49" i="6"/>
  <c r="AI40" i="6"/>
  <c r="AG40" i="6"/>
  <c r="AE40" i="6"/>
  <c r="AC40" i="6"/>
  <c r="AA40" i="6"/>
  <c r="Y40" i="6"/>
  <c r="W40" i="6"/>
  <c r="U40" i="6"/>
  <c r="S40" i="6"/>
  <c r="Q40" i="6"/>
  <c r="O40" i="6"/>
  <c r="M40" i="6"/>
  <c r="AI39" i="6"/>
  <c r="AG39" i="6"/>
  <c r="AE39" i="6"/>
  <c r="AC39" i="6"/>
  <c r="AA39" i="6"/>
  <c r="Y39" i="6"/>
  <c r="W39" i="6"/>
  <c r="U39" i="6"/>
  <c r="S39" i="6"/>
  <c r="Q39" i="6"/>
  <c r="O39" i="6"/>
  <c r="M39" i="6"/>
  <c r="AI38" i="6"/>
  <c r="AG38" i="6"/>
  <c r="AE38" i="6"/>
  <c r="AC38" i="6"/>
  <c r="AA38" i="6"/>
  <c r="Y38" i="6"/>
  <c r="W38" i="6"/>
  <c r="U38" i="6"/>
  <c r="S38" i="6"/>
  <c r="Q38" i="6"/>
  <c r="O38" i="6"/>
  <c r="AI37" i="6"/>
  <c r="AG37" i="6"/>
  <c r="AE37" i="6"/>
  <c r="AC37" i="6"/>
  <c r="AA37" i="6"/>
  <c r="Y37" i="6"/>
  <c r="W37" i="6"/>
  <c r="U37" i="6"/>
  <c r="S37" i="6"/>
  <c r="Q37" i="6"/>
  <c r="O37" i="6"/>
  <c r="M37" i="6"/>
  <c r="AI32" i="6"/>
  <c r="AG32" i="6"/>
  <c r="AE32" i="6"/>
  <c r="AC32" i="6"/>
  <c r="AA32" i="6"/>
  <c r="Y32" i="6"/>
  <c r="W32" i="6"/>
  <c r="U32" i="6"/>
  <c r="S32" i="6"/>
  <c r="Q32" i="6"/>
  <c r="O32" i="6"/>
  <c r="M32" i="6"/>
  <c r="AI31" i="6"/>
  <c r="AG31" i="6"/>
  <c r="AE31" i="6"/>
  <c r="AC31" i="6"/>
  <c r="AA31" i="6"/>
  <c r="Y31" i="6"/>
  <c r="W31" i="6"/>
  <c r="U31" i="6"/>
  <c r="S31" i="6"/>
  <c r="Q31" i="6"/>
  <c r="O31" i="6"/>
  <c r="M31" i="6"/>
  <c r="AI30" i="6"/>
  <c r="AG30" i="6"/>
  <c r="AE30" i="6"/>
  <c r="AC30" i="6"/>
  <c r="AA30" i="6"/>
  <c r="Y30" i="6"/>
  <c r="W30" i="6"/>
  <c r="U30" i="6"/>
  <c r="S30" i="6"/>
  <c r="Q30" i="6"/>
  <c r="O30" i="6"/>
  <c r="M30" i="6"/>
  <c r="AI29" i="6"/>
  <c r="AG29" i="6"/>
  <c r="AE29" i="6"/>
  <c r="AC29" i="6"/>
  <c r="AA29" i="6"/>
  <c r="Y29" i="6"/>
  <c r="W29" i="6"/>
  <c r="U29" i="6"/>
  <c r="S29" i="6"/>
  <c r="Q29" i="6"/>
  <c r="O29" i="6"/>
  <c r="M29" i="6"/>
  <c r="AI25" i="6"/>
  <c r="AG25" i="6"/>
  <c r="AE25" i="6"/>
  <c r="AC25" i="6"/>
  <c r="AA25" i="6"/>
  <c r="Y25" i="6"/>
  <c r="W25" i="6"/>
  <c r="U25" i="6"/>
  <c r="S25" i="6"/>
  <c r="Q25" i="6"/>
  <c r="O25" i="6"/>
  <c r="M25" i="6"/>
  <c r="AI24" i="6"/>
  <c r="AG24" i="6"/>
  <c r="AE24" i="6"/>
  <c r="AC24" i="6"/>
  <c r="AA24" i="6"/>
  <c r="Y24" i="6"/>
  <c r="W24" i="6"/>
  <c r="U24" i="6"/>
  <c r="S24" i="6"/>
  <c r="Q24" i="6"/>
  <c r="O24" i="6"/>
  <c r="M24" i="6"/>
  <c r="AI23" i="6"/>
  <c r="AG23" i="6"/>
  <c r="AE23" i="6"/>
  <c r="AC23" i="6"/>
  <c r="AA23" i="6"/>
  <c r="Y23" i="6"/>
  <c r="W23" i="6"/>
  <c r="U23" i="6"/>
  <c r="S23" i="6"/>
  <c r="Q23" i="6"/>
  <c r="O23" i="6"/>
  <c r="M23" i="6"/>
  <c r="AI22" i="6"/>
  <c r="AG22" i="6"/>
  <c r="AE22" i="6"/>
  <c r="AC22" i="6"/>
  <c r="AA22" i="6"/>
  <c r="Y22" i="6"/>
  <c r="W22" i="6"/>
  <c r="U22" i="6"/>
  <c r="U26" i="6" s="1"/>
  <c r="S22" i="6"/>
  <c r="AI18" i="6"/>
  <c r="AG18" i="6"/>
  <c r="AE18" i="6"/>
  <c r="AC18" i="6"/>
  <c r="AA18" i="6"/>
  <c r="Y18" i="6"/>
  <c r="W18" i="6"/>
  <c r="U18" i="6"/>
  <c r="S18" i="6"/>
  <c r="Q18" i="6"/>
  <c r="O18" i="6"/>
  <c r="M18" i="6"/>
  <c r="AI17" i="6"/>
  <c r="AG17" i="6"/>
  <c r="AE17" i="6"/>
  <c r="AC17" i="6"/>
  <c r="AA17" i="6"/>
  <c r="Y17" i="6"/>
  <c r="W17" i="6"/>
  <c r="U17" i="6"/>
  <c r="S17" i="6"/>
  <c r="Q17" i="6"/>
  <c r="O17" i="6"/>
  <c r="M17" i="6"/>
  <c r="AI16" i="6"/>
  <c r="AG16" i="6"/>
  <c r="AE16" i="6"/>
  <c r="AC16" i="6"/>
  <c r="AA16" i="6"/>
  <c r="Y16" i="6"/>
  <c r="W16" i="6"/>
  <c r="U16" i="6"/>
  <c r="S16" i="6"/>
  <c r="Q16" i="6"/>
  <c r="O16" i="6"/>
  <c r="M16" i="6"/>
  <c r="AI15" i="6"/>
  <c r="AG15" i="6"/>
  <c r="AG19" i="6" s="1"/>
  <c r="AE15" i="6"/>
  <c r="AC15" i="6"/>
  <c r="AA15" i="6"/>
  <c r="Y15" i="6"/>
  <c r="W15" i="6"/>
  <c r="U15" i="6"/>
  <c r="U19" i="6" s="1"/>
  <c r="S15" i="6"/>
  <c r="Q15" i="6"/>
  <c r="O15" i="6"/>
  <c r="M15" i="6"/>
  <c r="AI84" i="5"/>
  <c r="AG84" i="5"/>
  <c r="AE84" i="5"/>
  <c r="AC84" i="5"/>
  <c r="AA84" i="5"/>
  <c r="Y84" i="5"/>
  <c r="W84" i="5"/>
  <c r="U84" i="5"/>
  <c r="S84" i="5"/>
  <c r="Q84" i="5"/>
  <c r="O84" i="5"/>
  <c r="M84" i="5"/>
  <c r="AI83" i="5"/>
  <c r="AG83" i="5"/>
  <c r="AE83" i="5"/>
  <c r="AC83" i="5"/>
  <c r="AA83" i="5"/>
  <c r="Y83" i="5"/>
  <c r="W83" i="5"/>
  <c r="U83" i="5"/>
  <c r="S83" i="5"/>
  <c r="Q83" i="5"/>
  <c r="O83" i="5"/>
  <c r="M83" i="5"/>
  <c r="AI82" i="5"/>
  <c r="AG82" i="5"/>
  <c r="AE82" i="5"/>
  <c r="AC82" i="5"/>
  <c r="AA82" i="5"/>
  <c r="Y82" i="5"/>
  <c r="W82" i="5"/>
  <c r="U82" i="5"/>
  <c r="S82" i="5"/>
  <c r="Q82" i="5"/>
  <c r="O82" i="5"/>
  <c r="M82" i="5"/>
  <c r="AI81" i="5"/>
  <c r="AI85" i="5" s="1"/>
  <c r="AG81" i="5"/>
  <c r="AE81" i="5"/>
  <c r="AC81" i="5"/>
  <c r="AA81" i="5"/>
  <c r="Y81" i="5"/>
  <c r="W81" i="5"/>
  <c r="W85" i="5" s="1"/>
  <c r="U81" i="5"/>
  <c r="S81" i="5"/>
  <c r="S85" i="5" s="1"/>
  <c r="Q81" i="5"/>
  <c r="O81" i="5"/>
  <c r="M81" i="5"/>
  <c r="AI75" i="5"/>
  <c r="AG75" i="5"/>
  <c r="AE75" i="5"/>
  <c r="AC75" i="5"/>
  <c r="AA75" i="5"/>
  <c r="Y75" i="5"/>
  <c r="W75" i="5"/>
  <c r="U75" i="5"/>
  <c r="S75" i="5"/>
  <c r="Q75" i="5"/>
  <c r="O75" i="5"/>
  <c r="M75" i="5"/>
  <c r="AI74" i="5"/>
  <c r="AG74" i="5"/>
  <c r="AE74" i="5"/>
  <c r="AC74" i="5"/>
  <c r="AA74" i="5"/>
  <c r="Y74" i="5"/>
  <c r="W74" i="5"/>
  <c r="U74" i="5"/>
  <c r="S74" i="5"/>
  <c r="Q74" i="5"/>
  <c r="O74" i="5"/>
  <c r="M74" i="5"/>
  <c r="AI73" i="5"/>
  <c r="AG73" i="5"/>
  <c r="AE73" i="5"/>
  <c r="AC73" i="5"/>
  <c r="AA73" i="5"/>
  <c r="Y73" i="5"/>
  <c r="W73" i="5"/>
  <c r="U73" i="5"/>
  <c r="S73" i="5"/>
  <c r="Q73" i="5"/>
  <c r="O73" i="5"/>
  <c r="M73" i="5"/>
  <c r="AI72" i="5"/>
  <c r="AG72" i="5"/>
  <c r="AE72" i="5"/>
  <c r="AE76" i="5" s="1"/>
  <c r="AC72" i="5"/>
  <c r="AA72" i="5"/>
  <c r="Y72" i="5"/>
  <c r="W72" i="5"/>
  <c r="U72" i="5"/>
  <c r="S72" i="5"/>
  <c r="Q72" i="5"/>
  <c r="O72" i="5"/>
  <c r="O76" i="5" s="1"/>
  <c r="M72" i="5"/>
  <c r="AI66" i="5"/>
  <c r="AG66" i="5"/>
  <c r="AE66" i="5"/>
  <c r="AC66" i="5"/>
  <c r="AA66" i="5"/>
  <c r="Y66" i="5"/>
  <c r="W66" i="5"/>
  <c r="U66" i="5"/>
  <c r="S66" i="5"/>
  <c r="Q66" i="5"/>
  <c r="O66" i="5"/>
  <c r="M66" i="5"/>
  <c r="AI65" i="5"/>
  <c r="AG65" i="5"/>
  <c r="AE65" i="5"/>
  <c r="AC65" i="5"/>
  <c r="AA65" i="5"/>
  <c r="Y65" i="5"/>
  <c r="W65" i="5"/>
  <c r="U65" i="5"/>
  <c r="S65" i="5"/>
  <c r="Q65" i="5"/>
  <c r="O65" i="5"/>
  <c r="M65" i="5"/>
  <c r="AI64" i="5"/>
  <c r="AG64" i="5"/>
  <c r="AE64" i="5"/>
  <c r="AC64" i="5"/>
  <c r="AA64" i="5"/>
  <c r="Y64" i="5"/>
  <c r="W64" i="5"/>
  <c r="U64" i="5"/>
  <c r="S64" i="5"/>
  <c r="Q64" i="5"/>
  <c r="O64" i="5"/>
  <c r="M64" i="5"/>
  <c r="AI63" i="5"/>
  <c r="AG63" i="5"/>
  <c r="AG67" i="5" s="1"/>
  <c r="AE63" i="5"/>
  <c r="AC63" i="5"/>
  <c r="AA63" i="5"/>
  <c r="Y63" i="5"/>
  <c r="Y67" i="5" s="1"/>
  <c r="W63" i="5"/>
  <c r="U63" i="5"/>
  <c r="U67" i="5" s="1"/>
  <c r="S63" i="5"/>
  <c r="Q63" i="5"/>
  <c r="Q67" i="5" s="1"/>
  <c r="O63" i="5"/>
  <c r="M63" i="5"/>
  <c r="AI52" i="5"/>
  <c r="AG52" i="5"/>
  <c r="AE52" i="5"/>
  <c r="AC52" i="5"/>
  <c r="AA52" i="5"/>
  <c r="Y52" i="5"/>
  <c r="W52" i="5"/>
  <c r="U52" i="5"/>
  <c r="S52" i="5"/>
  <c r="Q52" i="5"/>
  <c r="O52" i="5"/>
  <c r="M52" i="5"/>
  <c r="AI51" i="5"/>
  <c r="AG51" i="5"/>
  <c r="AE51" i="5"/>
  <c r="AC51" i="5"/>
  <c r="AA51" i="5"/>
  <c r="Y51" i="5"/>
  <c r="W51" i="5"/>
  <c r="U51" i="5"/>
  <c r="S51" i="5"/>
  <c r="Q51" i="5"/>
  <c r="O51" i="5"/>
  <c r="M51" i="5"/>
  <c r="AI50" i="5"/>
  <c r="AG50" i="5"/>
  <c r="AE50" i="5"/>
  <c r="AC50" i="5"/>
  <c r="AA50" i="5"/>
  <c r="Y50" i="5"/>
  <c r="W50" i="5"/>
  <c r="U50" i="5"/>
  <c r="S50" i="5"/>
  <c r="Q50" i="5"/>
  <c r="O50" i="5"/>
  <c r="M50" i="5"/>
  <c r="AI49" i="5"/>
  <c r="AI53" i="5" s="1"/>
  <c r="AG49" i="5"/>
  <c r="AE49" i="5"/>
  <c r="AC49" i="5"/>
  <c r="AC53" i="5" s="1"/>
  <c r="AA49" i="5"/>
  <c r="AA53" i="5" s="1"/>
  <c r="Y49" i="5"/>
  <c r="W49" i="5"/>
  <c r="W53" i="5" s="1"/>
  <c r="U49" i="5"/>
  <c r="S49" i="5"/>
  <c r="S53" i="5" s="1"/>
  <c r="Q49" i="5"/>
  <c r="O49" i="5"/>
  <c r="M49" i="5"/>
  <c r="M53" i="5" s="1"/>
  <c r="AI43" i="5"/>
  <c r="AG43" i="5"/>
  <c r="AE43" i="5"/>
  <c r="AC43" i="5"/>
  <c r="AA43" i="5"/>
  <c r="Y43" i="5"/>
  <c r="W43" i="5"/>
  <c r="U43" i="5"/>
  <c r="S43" i="5"/>
  <c r="Q43" i="5"/>
  <c r="O43" i="5"/>
  <c r="M43" i="5"/>
  <c r="AI42" i="5"/>
  <c r="AG42" i="5"/>
  <c r="AE42" i="5"/>
  <c r="AC42" i="5"/>
  <c r="AA42" i="5"/>
  <c r="Y42" i="5"/>
  <c r="W42" i="5"/>
  <c r="U42" i="5"/>
  <c r="S42" i="5"/>
  <c r="Q42" i="5"/>
  <c r="O42" i="5"/>
  <c r="M42" i="5"/>
  <c r="AI41" i="5"/>
  <c r="AG41" i="5"/>
  <c r="AE41" i="5"/>
  <c r="AC41" i="5"/>
  <c r="AA41" i="5"/>
  <c r="Y41" i="5"/>
  <c r="W41" i="5"/>
  <c r="U41" i="5"/>
  <c r="S41" i="5"/>
  <c r="Q41" i="5"/>
  <c r="O41" i="5"/>
  <c r="M41" i="5"/>
  <c r="AI40" i="5"/>
  <c r="AG40" i="5"/>
  <c r="AE40" i="5"/>
  <c r="AC40" i="5"/>
  <c r="AA40" i="5"/>
  <c r="Y40" i="5"/>
  <c r="W40" i="5"/>
  <c r="U40" i="5"/>
  <c r="S40" i="5"/>
  <c r="Q40" i="5"/>
  <c r="O40" i="5"/>
  <c r="M40" i="5"/>
  <c r="AI29" i="5"/>
  <c r="AG29" i="5"/>
  <c r="AE29" i="5"/>
  <c r="AC29" i="5"/>
  <c r="AA29" i="5"/>
  <c r="Y29" i="5"/>
  <c r="W29" i="5"/>
  <c r="U29" i="5"/>
  <c r="S29" i="5"/>
  <c r="Q29" i="5"/>
  <c r="O29" i="5"/>
  <c r="M29" i="5"/>
  <c r="AI28" i="5"/>
  <c r="AG28" i="5"/>
  <c r="AE28" i="5"/>
  <c r="AC28" i="5"/>
  <c r="AA28" i="5"/>
  <c r="Y28" i="5"/>
  <c r="W28" i="5"/>
  <c r="U28" i="5"/>
  <c r="S28" i="5"/>
  <c r="Q28" i="5"/>
  <c r="O28" i="5"/>
  <c r="M28" i="5"/>
  <c r="AI27" i="5"/>
  <c r="AG27" i="5"/>
  <c r="AE27" i="5"/>
  <c r="AC27" i="5"/>
  <c r="AA27" i="5"/>
  <c r="Y27" i="5"/>
  <c r="W27" i="5"/>
  <c r="U27" i="5"/>
  <c r="S27" i="5"/>
  <c r="Q27" i="5"/>
  <c r="O27" i="5"/>
  <c r="M27" i="5"/>
  <c r="AI26" i="5"/>
  <c r="AG26" i="5"/>
  <c r="AG30" i="5" s="1"/>
  <c r="AE26" i="5"/>
  <c r="AC26" i="5"/>
  <c r="AA26" i="5"/>
  <c r="AA30" i="5" s="1"/>
  <c r="Y26" i="5"/>
  <c r="W26" i="5"/>
  <c r="W30" i="5" s="1"/>
  <c r="U26" i="5"/>
  <c r="S26" i="5"/>
  <c r="Q26" i="5"/>
  <c r="O26" i="5"/>
  <c r="M26" i="5"/>
  <c r="AI20" i="5"/>
  <c r="AG20" i="5"/>
  <c r="AE20" i="5"/>
  <c r="AC20" i="5"/>
  <c r="AA20" i="5"/>
  <c r="Y20" i="5"/>
  <c r="W20" i="5"/>
  <c r="U20" i="5"/>
  <c r="S20" i="5"/>
  <c r="Q20" i="5"/>
  <c r="O20" i="5"/>
  <c r="M20" i="5"/>
  <c r="AI19" i="5"/>
  <c r="AG19" i="5"/>
  <c r="AE19" i="5"/>
  <c r="AC19" i="5"/>
  <c r="AA19" i="5"/>
  <c r="Y19" i="5"/>
  <c r="W19" i="5"/>
  <c r="U19" i="5"/>
  <c r="S19" i="5"/>
  <c r="Q19" i="5"/>
  <c r="O19" i="5"/>
  <c r="M19" i="5"/>
  <c r="AI18" i="5"/>
  <c r="AG18" i="5"/>
  <c r="AE18" i="5"/>
  <c r="AC18" i="5"/>
  <c r="AA18" i="5"/>
  <c r="Y18" i="5"/>
  <c r="W18" i="5"/>
  <c r="U18" i="5"/>
  <c r="S18" i="5"/>
  <c r="Q18" i="5"/>
  <c r="O18" i="5"/>
  <c r="M18" i="5"/>
  <c r="AI17" i="5"/>
  <c r="AG17" i="5"/>
  <c r="AE17" i="5"/>
  <c r="AE21" i="5" s="1"/>
  <c r="AC17" i="5"/>
  <c r="AA17" i="5"/>
  <c r="AA21" i="5" s="1"/>
  <c r="Y17" i="5"/>
  <c r="W17" i="5"/>
  <c r="U17" i="5"/>
  <c r="S17" i="5"/>
  <c r="Q17" i="5"/>
  <c r="O17" i="5"/>
  <c r="M17" i="5"/>
  <c r="AA8" i="5"/>
  <c r="AI11" i="5"/>
  <c r="AG11" i="5"/>
  <c r="AE11" i="5"/>
  <c r="AC11" i="5"/>
  <c r="AA11" i="5"/>
  <c r="Y11" i="5"/>
  <c r="W11" i="5"/>
  <c r="U11" i="5"/>
  <c r="S11" i="5"/>
  <c r="Q11" i="5"/>
  <c r="O11" i="5"/>
  <c r="M11" i="5"/>
  <c r="AI10" i="5"/>
  <c r="AG10" i="5"/>
  <c r="AE10" i="5"/>
  <c r="AC10" i="5"/>
  <c r="AA10" i="5"/>
  <c r="Y10" i="5"/>
  <c r="W10" i="5"/>
  <c r="U10" i="5"/>
  <c r="S10" i="5"/>
  <c r="Q10" i="5"/>
  <c r="O10" i="5"/>
  <c r="M10" i="5"/>
  <c r="AI9" i="5"/>
  <c r="AG9" i="5"/>
  <c r="AE9" i="5"/>
  <c r="AC9" i="5"/>
  <c r="AA9" i="5"/>
  <c r="Y9" i="5"/>
  <c r="W9" i="5"/>
  <c r="U9" i="5"/>
  <c r="S9" i="5"/>
  <c r="Q9" i="5"/>
  <c r="O9" i="5"/>
  <c r="M9" i="5"/>
  <c r="AI8" i="5"/>
  <c r="AI12" i="5" s="1"/>
  <c r="AG8" i="5"/>
  <c r="AE8" i="5"/>
  <c r="AE12" i="5" s="1"/>
  <c r="AC8" i="5"/>
  <c r="Y8" i="5"/>
  <c r="W8" i="5"/>
  <c r="U8" i="5"/>
  <c r="S8" i="5"/>
  <c r="Q8" i="5"/>
  <c r="Q12" i="5" s="1"/>
  <c r="O8" i="5"/>
  <c r="M8" i="5"/>
  <c r="AI48" i="4"/>
  <c r="AG48" i="4"/>
  <c r="AE48" i="4"/>
  <c r="AC48" i="4"/>
  <c r="AA48" i="4"/>
  <c r="Y48" i="4"/>
  <c r="W48" i="4"/>
  <c r="U48" i="4"/>
  <c r="S48" i="4"/>
  <c r="Q48" i="4"/>
  <c r="O48" i="4"/>
  <c r="M48" i="4"/>
  <c r="AI47" i="4"/>
  <c r="AG47" i="4"/>
  <c r="AE47" i="4"/>
  <c r="AC47" i="4"/>
  <c r="AA47" i="4"/>
  <c r="Y47" i="4"/>
  <c r="W47" i="4"/>
  <c r="U47" i="4"/>
  <c r="S47" i="4"/>
  <c r="Q47" i="4"/>
  <c r="O47" i="4"/>
  <c r="M47" i="4"/>
  <c r="AI46" i="4"/>
  <c r="AG46" i="4"/>
  <c r="AE46" i="4"/>
  <c r="AC46" i="4"/>
  <c r="AA46" i="4"/>
  <c r="Y46" i="4"/>
  <c r="W46" i="4"/>
  <c r="U46" i="4"/>
  <c r="S46" i="4"/>
  <c r="Q46" i="4"/>
  <c r="O46" i="4"/>
  <c r="M46" i="4"/>
  <c r="AI45" i="4"/>
  <c r="AI49" i="4" s="1"/>
  <c r="AG45" i="4"/>
  <c r="AG49" i="4" s="1"/>
  <c r="AE45" i="4"/>
  <c r="AE49" i="4" s="1"/>
  <c r="AC45" i="4"/>
  <c r="AA45" i="4"/>
  <c r="AA49" i="4" s="1"/>
  <c r="Y45" i="4"/>
  <c r="Y49" i="4" s="1"/>
  <c r="W45" i="4"/>
  <c r="U45" i="4"/>
  <c r="U49" i="4" s="1"/>
  <c r="S45" i="4"/>
  <c r="Q45" i="4"/>
  <c r="O45" i="4"/>
  <c r="O49" i="4" s="1"/>
  <c r="M45" i="4"/>
  <c r="AI41" i="4"/>
  <c r="AG41" i="4"/>
  <c r="AE41" i="4"/>
  <c r="AC41" i="4"/>
  <c r="AA41" i="4"/>
  <c r="Y41" i="4"/>
  <c r="W41" i="4"/>
  <c r="U41" i="4"/>
  <c r="S41" i="4"/>
  <c r="Q41" i="4"/>
  <c r="O41" i="4"/>
  <c r="M41" i="4"/>
  <c r="AI40" i="4"/>
  <c r="AG40" i="4"/>
  <c r="AE40" i="4"/>
  <c r="AC40" i="4"/>
  <c r="AA40" i="4"/>
  <c r="Y40" i="4"/>
  <c r="W40" i="4"/>
  <c r="U40" i="4"/>
  <c r="S40" i="4"/>
  <c r="Q40" i="4"/>
  <c r="O40" i="4"/>
  <c r="M40" i="4"/>
  <c r="AI39" i="4"/>
  <c r="AG39" i="4"/>
  <c r="AE39" i="4"/>
  <c r="AC39" i="4"/>
  <c r="AA39" i="4"/>
  <c r="Y39" i="4"/>
  <c r="W39" i="4"/>
  <c r="U39" i="4"/>
  <c r="S39" i="4"/>
  <c r="Q39" i="4"/>
  <c r="O39" i="4"/>
  <c r="M39" i="4"/>
  <c r="AI38" i="4"/>
  <c r="AG38" i="4"/>
  <c r="AE38" i="4"/>
  <c r="AC38" i="4"/>
  <c r="AA38" i="4"/>
  <c r="Y38" i="4"/>
  <c r="W38" i="4"/>
  <c r="U38" i="4"/>
  <c r="S38" i="4"/>
  <c r="Q38" i="4"/>
  <c r="O38" i="4"/>
  <c r="M38" i="4"/>
  <c r="AI33" i="4"/>
  <c r="AG33" i="4"/>
  <c r="AE33" i="4"/>
  <c r="AC33" i="4"/>
  <c r="AA33" i="4"/>
  <c r="Y33" i="4"/>
  <c r="W33" i="4"/>
  <c r="U33" i="4"/>
  <c r="S33" i="4"/>
  <c r="Q33" i="4"/>
  <c r="O33" i="4"/>
  <c r="M33" i="4"/>
  <c r="AI32" i="4"/>
  <c r="AG32" i="4"/>
  <c r="AE32" i="4"/>
  <c r="AC32" i="4"/>
  <c r="AA32" i="4"/>
  <c r="Y32" i="4"/>
  <c r="W32" i="4"/>
  <c r="U32" i="4"/>
  <c r="S32" i="4"/>
  <c r="Q32" i="4"/>
  <c r="O32" i="4"/>
  <c r="M32" i="4"/>
  <c r="AI31" i="4"/>
  <c r="AG31" i="4"/>
  <c r="AE31" i="4"/>
  <c r="AC31" i="4"/>
  <c r="AA31" i="4"/>
  <c r="Y31" i="4"/>
  <c r="W31" i="4"/>
  <c r="U31" i="4"/>
  <c r="S31" i="4"/>
  <c r="Q31" i="4"/>
  <c r="O31" i="4"/>
  <c r="M31" i="4"/>
  <c r="AI30" i="4"/>
  <c r="AG30" i="4"/>
  <c r="AE30" i="4"/>
  <c r="AC30" i="4"/>
  <c r="AA30" i="4"/>
  <c r="Y30" i="4"/>
  <c r="W30" i="4"/>
  <c r="U30" i="4"/>
  <c r="S30" i="4"/>
  <c r="Q30" i="4"/>
  <c r="O30" i="4"/>
  <c r="M30" i="4"/>
  <c r="AI19" i="4"/>
  <c r="AG19" i="4"/>
  <c r="AE19" i="4"/>
  <c r="AC19" i="4"/>
  <c r="AA19" i="4"/>
  <c r="Y19" i="4"/>
  <c r="W19" i="4"/>
  <c r="U19" i="4"/>
  <c r="S19" i="4"/>
  <c r="Q19" i="4"/>
  <c r="O19" i="4"/>
  <c r="M19" i="4"/>
  <c r="AI18" i="4"/>
  <c r="AG18" i="4"/>
  <c r="AE18" i="4"/>
  <c r="AC18" i="4"/>
  <c r="AA18" i="4"/>
  <c r="Y18" i="4"/>
  <c r="W18" i="4"/>
  <c r="U18" i="4"/>
  <c r="S18" i="4"/>
  <c r="Q18" i="4"/>
  <c r="O18" i="4"/>
  <c r="M18" i="4"/>
  <c r="AI17" i="4"/>
  <c r="AG17" i="4"/>
  <c r="AE17" i="4"/>
  <c r="AC17" i="4"/>
  <c r="AA17" i="4"/>
  <c r="Y17" i="4"/>
  <c r="W17" i="4"/>
  <c r="U17" i="4"/>
  <c r="S17" i="4"/>
  <c r="Q17" i="4"/>
  <c r="O17" i="4"/>
  <c r="M17" i="4"/>
  <c r="AI16" i="4"/>
  <c r="AG16" i="4"/>
  <c r="AE16" i="4"/>
  <c r="AC16" i="4"/>
  <c r="AA16" i="4"/>
  <c r="Y16" i="4"/>
  <c r="W16" i="4"/>
  <c r="U16" i="4"/>
  <c r="S16" i="4"/>
  <c r="Q16" i="4"/>
  <c r="O16" i="4"/>
  <c r="M16" i="4"/>
  <c r="AI11" i="4"/>
  <c r="AG11" i="4"/>
  <c r="AE11" i="4"/>
  <c r="AC11" i="4"/>
  <c r="AA11" i="4"/>
  <c r="Y11" i="4"/>
  <c r="W11" i="4"/>
  <c r="U11" i="4"/>
  <c r="S11" i="4"/>
  <c r="Q11" i="4"/>
  <c r="O11" i="4"/>
  <c r="M11" i="4"/>
  <c r="AI10" i="4"/>
  <c r="AG10" i="4"/>
  <c r="AE10" i="4"/>
  <c r="AC10" i="4"/>
  <c r="AA10" i="4"/>
  <c r="Y10" i="4"/>
  <c r="W10" i="4"/>
  <c r="U10" i="4"/>
  <c r="S10" i="4"/>
  <c r="Q10" i="4"/>
  <c r="O10" i="4"/>
  <c r="M10" i="4"/>
  <c r="AI9" i="4"/>
  <c r="AI12" i="4" s="1"/>
  <c r="AG9" i="4"/>
  <c r="AE9" i="4"/>
  <c r="AC9" i="4"/>
  <c r="AA9" i="4"/>
  <c r="Y9" i="4"/>
  <c r="W9" i="4"/>
  <c r="U9" i="4"/>
  <c r="S9" i="4"/>
  <c r="Q9" i="4"/>
  <c r="AI8" i="4"/>
  <c r="AG8" i="4"/>
  <c r="AE8" i="4"/>
  <c r="AC8" i="4"/>
  <c r="AA8" i="4"/>
  <c r="Y8" i="4"/>
  <c r="W8" i="4"/>
  <c r="U8" i="4"/>
  <c r="S8" i="4"/>
  <c r="Q8" i="4"/>
  <c r="O8" i="4"/>
  <c r="M8" i="4"/>
  <c r="AI80" i="3"/>
  <c r="AG80" i="3"/>
  <c r="AE80" i="3"/>
  <c r="AC80" i="3"/>
  <c r="AA80" i="3"/>
  <c r="Y80" i="3"/>
  <c r="W80" i="3"/>
  <c r="U80" i="3"/>
  <c r="S80" i="3"/>
  <c r="Q80" i="3"/>
  <c r="O80" i="3"/>
  <c r="M80" i="3"/>
  <c r="AI79" i="3"/>
  <c r="AG79" i="3"/>
  <c r="AE79" i="3"/>
  <c r="AC79" i="3"/>
  <c r="AA79" i="3"/>
  <c r="Y79" i="3"/>
  <c r="W79" i="3"/>
  <c r="U79" i="3"/>
  <c r="S79" i="3"/>
  <c r="Q79" i="3"/>
  <c r="O79" i="3"/>
  <c r="M79" i="3"/>
  <c r="AI78" i="3"/>
  <c r="AG78" i="3"/>
  <c r="AE78" i="3"/>
  <c r="AC78" i="3"/>
  <c r="AA78" i="3"/>
  <c r="Y78" i="3"/>
  <c r="W78" i="3"/>
  <c r="U78" i="3"/>
  <c r="S78" i="3"/>
  <c r="Q78" i="3"/>
  <c r="O78" i="3"/>
  <c r="M78" i="3"/>
  <c r="AI77" i="3"/>
  <c r="AG77" i="3"/>
  <c r="AE77" i="3"/>
  <c r="AC77" i="3"/>
  <c r="AA77" i="3"/>
  <c r="Y77" i="3"/>
  <c r="W77" i="3"/>
  <c r="U77" i="3"/>
  <c r="S77" i="3"/>
  <c r="Q77" i="3"/>
  <c r="O77" i="3"/>
  <c r="M77" i="3"/>
  <c r="AI73" i="3"/>
  <c r="AG73" i="3"/>
  <c r="AE73" i="3"/>
  <c r="AC73" i="3"/>
  <c r="AA73" i="3"/>
  <c r="Y73" i="3"/>
  <c r="W73" i="3"/>
  <c r="U73" i="3"/>
  <c r="S73" i="3"/>
  <c r="Q73" i="3"/>
  <c r="O73" i="3"/>
  <c r="M73" i="3"/>
  <c r="AI72" i="3"/>
  <c r="AG72" i="3"/>
  <c r="AE72" i="3"/>
  <c r="AC72" i="3"/>
  <c r="AA72" i="3"/>
  <c r="Y72" i="3"/>
  <c r="W72" i="3"/>
  <c r="U72" i="3"/>
  <c r="S72" i="3"/>
  <c r="Q72" i="3"/>
  <c r="O72" i="3"/>
  <c r="M72" i="3"/>
  <c r="AI71" i="3"/>
  <c r="AG71" i="3"/>
  <c r="AE71" i="3"/>
  <c r="AC71" i="3"/>
  <c r="AA71" i="3"/>
  <c r="Y71" i="3"/>
  <c r="W71" i="3"/>
  <c r="U71" i="3"/>
  <c r="S71" i="3"/>
  <c r="Q71" i="3"/>
  <c r="O71" i="3"/>
  <c r="M71" i="3"/>
  <c r="AI70" i="3"/>
  <c r="AG70" i="3"/>
  <c r="AE70" i="3"/>
  <c r="AC70" i="3"/>
  <c r="AA70" i="3"/>
  <c r="Y70" i="3"/>
  <c r="W70" i="3"/>
  <c r="U70" i="3"/>
  <c r="S70" i="3"/>
  <c r="Q70" i="3"/>
  <c r="O70" i="3"/>
  <c r="M70" i="3"/>
  <c r="AI65" i="3"/>
  <c r="AG65" i="3"/>
  <c r="AE65" i="3"/>
  <c r="AC65" i="3"/>
  <c r="AA65" i="3"/>
  <c r="Y65" i="3"/>
  <c r="W65" i="3"/>
  <c r="U65" i="3"/>
  <c r="S65" i="3"/>
  <c r="Q65" i="3"/>
  <c r="O65" i="3"/>
  <c r="M65" i="3"/>
  <c r="AI64" i="3"/>
  <c r="AG64" i="3"/>
  <c r="AE64" i="3"/>
  <c r="AC64" i="3"/>
  <c r="AA64" i="3"/>
  <c r="Y64" i="3"/>
  <c r="W64" i="3"/>
  <c r="U64" i="3"/>
  <c r="S64" i="3"/>
  <c r="Q64" i="3"/>
  <c r="O64" i="3"/>
  <c r="M64" i="3"/>
  <c r="AI63" i="3"/>
  <c r="AG63" i="3"/>
  <c r="AE63" i="3"/>
  <c r="AC63" i="3"/>
  <c r="AA63" i="3"/>
  <c r="Y63" i="3"/>
  <c r="W63" i="3"/>
  <c r="U63" i="3"/>
  <c r="S63" i="3"/>
  <c r="Q63" i="3"/>
  <c r="O63" i="3"/>
  <c r="M63" i="3"/>
  <c r="AI62" i="3"/>
  <c r="AG62" i="3"/>
  <c r="AE62" i="3"/>
  <c r="AC62" i="3"/>
  <c r="AA62" i="3"/>
  <c r="Y62" i="3"/>
  <c r="W62" i="3"/>
  <c r="U62" i="3"/>
  <c r="S62" i="3"/>
  <c r="Q62" i="3"/>
  <c r="O62" i="3"/>
  <c r="M62" i="3"/>
  <c r="AI57" i="3"/>
  <c r="AG57" i="3"/>
  <c r="AE57" i="3"/>
  <c r="AC57" i="3"/>
  <c r="AA57" i="3"/>
  <c r="Y57" i="3"/>
  <c r="W57" i="3"/>
  <c r="U57" i="3"/>
  <c r="S57" i="3"/>
  <c r="Q57" i="3"/>
  <c r="O57" i="3"/>
  <c r="M57" i="3"/>
  <c r="AI56" i="3"/>
  <c r="AG56" i="3"/>
  <c r="AE56" i="3"/>
  <c r="AC56" i="3"/>
  <c r="AA56" i="3"/>
  <c r="Y56" i="3"/>
  <c r="W56" i="3"/>
  <c r="U56" i="3"/>
  <c r="S56" i="3"/>
  <c r="Q56" i="3"/>
  <c r="O56" i="3"/>
  <c r="M56" i="3"/>
  <c r="AI55" i="3"/>
  <c r="AG55" i="3"/>
  <c r="AE55" i="3"/>
  <c r="AC55" i="3"/>
  <c r="AA55" i="3"/>
  <c r="Y55" i="3"/>
  <c r="W55" i="3"/>
  <c r="U55" i="3"/>
  <c r="S55" i="3"/>
  <c r="Q55" i="3"/>
  <c r="O55" i="3"/>
  <c r="M55" i="3"/>
  <c r="AI54" i="3"/>
  <c r="AG54" i="3"/>
  <c r="AE54" i="3"/>
  <c r="AC54" i="3"/>
  <c r="AA54" i="3"/>
  <c r="Y54" i="3"/>
  <c r="W54" i="3"/>
  <c r="U54" i="3"/>
  <c r="S54" i="3"/>
  <c r="Q54" i="3"/>
  <c r="O54" i="3"/>
  <c r="M54" i="3"/>
  <c r="AI49" i="3"/>
  <c r="AG49" i="3"/>
  <c r="AE49" i="3"/>
  <c r="AC49" i="3"/>
  <c r="AA49" i="3"/>
  <c r="Y49" i="3"/>
  <c r="W49" i="3"/>
  <c r="U49" i="3"/>
  <c r="S49" i="3"/>
  <c r="Q49" i="3"/>
  <c r="O49" i="3"/>
  <c r="M49" i="3"/>
  <c r="AI48" i="3"/>
  <c r="AG48" i="3"/>
  <c r="AE48" i="3"/>
  <c r="AC48" i="3"/>
  <c r="AA48" i="3"/>
  <c r="Y48" i="3"/>
  <c r="W48" i="3"/>
  <c r="U48" i="3"/>
  <c r="S48" i="3"/>
  <c r="Q48" i="3"/>
  <c r="O48" i="3"/>
  <c r="M48" i="3"/>
  <c r="AI47" i="3"/>
  <c r="AG47" i="3"/>
  <c r="AE47" i="3"/>
  <c r="AC47" i="3"/>
  <c r="AA47" i="3"/>
  <c r="Y47" i="3"/>
  <c r="W47" i="3"/>
  <c r="U47" i="3"/>
  <c r="S47" i="3"/>
  <c r="Q47" i="3"/>
  <c r="O47" i="3"/>
  <c r="M47" i="3"/>
  <c r="AI46" i="3"/>
  <c r="AG46" i="3"/>
  <c r="AE46" i="3"/>
  <c r="AC46" i="3"/>
  <c r="AA46" i="3"/>
  <c r="Y46" i="3"/>
  <c r="W46" i="3"/>
  <c r="U46" i="3"/>
  <c r="S46" i="3"/>
  <c r="Q46" i="3"/>
  <c r="O46" i="3"/>
  <c r="M46" i="3"/>
  <c r="AI35" i="3"/>
  <c r="AG35" i="3"/>
  <c r="AE35" i="3"/>
  <c r="AC35" i="3"/>
  <c r="AA35" i="3"/>
  <c r="Y35" i="3"/>
  <c r="W35" i="3"/>
  <c r="U35" i="3"/>
  <c r="S35" i="3"/>
  <c r="Q35" i="3"/>
  <c r="O35" i="3"/>
  <c r="M35" i="3"/>
  <c r="AI34" i="3"/>
  <c r="AG34" i="3"/>
  <c r="AE34" i="3"/>
  <c r="AC34" i="3"/>
  <c r="AA34" i="3"/>
  <c r="Y34" i="3"/>
  <c r="W34" i="3"/>
  <c r="U34" i="3"/>
  <c r="S34" i="3"/>
  <c r="Q34" i="3"/>
  <c r="O34" i="3"/>
  <c r="M34" i="3"/>
  <c r="AI33" i="3"/>
  <c r="AG33" i="3"/>
  <c r="AE33" i="3"/>
  <c r="AC33" i="3"/>
  <c r="AA33" i="3"/>
  <c r="Y33" i="3"/>
  <c r="W33" i="3"/>
  <c r="U33" i="3"/>
  <c r="S33" i="3"/>
  <c r="Q33" i="3"/>
  <c r="O33" i="3"/>
  <c r="M33" i="3"/>
  <c r="AI32" i="3"/>
  <c r="AG32" i="3"/>
  <c r="AE32" i="3"/>
  <c r="AC32" i="3"/>
  <c r="AA32" i="3"/>
  <c r="Y32" i="3"/>
  <c r="W32" i="3"/>
  <c r="U32" i="3"/>
  <c r="S32" i="3"/>
  <c r="Q32" i="3"/>
  <c r="O32" i="3"/>
  <c r="M32" i="3"/>
  <c r="AI27" i="3"/>
  <c r="AG27" i="3"/>
  <c r="AE27" i="3"/>
  <c r="AC27" i="3"/>
  <c r="AA27" i="3"/>
  <c r="Y27" i="3"/>
  <c r="W27" i="3"/>
  <c r="U27" i="3"/>
  <c r="S27" i="3"/>
  <c r="Q27" i="3"/>
  <c r="O27" i="3"/>
  <c r="M27" i="3"/>
  <c r="AI26" i="3"/>
  <c r="AG26" i="3"/>
  <c r="AE26" i="3"/>
  <c r="AC26" i="3"/>
  <c r="AA26" i="3"/>
  <c r="Y26" i="3"/>
  <c r="W26" i="3"/>
  <c r="U26" i="3"/>
  <c r="S26" i="3"/>
  <c r="Q26" i="3"/>
  <c r="O26" i="3"/>
  <c r="M26" i="3"/>
  <c r="AI25" i="3"/>
  <c r="AG25" i="3"/>
  <c r="AE25" i="3"/>
  <c r="AC25" i="3"/>
  <c r="AA25" i="3"/>
  <c r="Y25" i="3"/>
  <c r="W25" i="3"/>
  <c r="U25" i="3"/>
  <c r="S25" i="3"/>
  <c r="Q25" i="3"/>
  <c r="O25" i="3"/>
  <c r="M25" i="3"/>
  <c r="AI24" i="3"/>
  <c r="AG24" i="3"/>
  <c r="AE24" i="3"/>
  <c r="AC24" i="3"/>
  <c r="AA24" i="3"/>
  <c r="Y24" i="3"/>
  <c r="W24" i="3"/>
  <c r="U24" i="3"/>
  <c r="S24" i="3"/>
  <c r="Q24" i="3"/>
  <c r="O24" i="3"/>
  <c r="M24" i="3"/>
  <c r="AI19" i="3"/>
  <c r="AG19" i="3"/>
  <c r="AE19" i="3"/>
  <c r="AC19" i="3"/>
  <c r="AA19" i="3"/>
  <c r="Y19" i="3"/>
  <c r="W19" i="3"/>
  <c r="U19" i="3"/>
  <c r="S19" i="3"/>
  <c r="Q19" i="3"/>
  <c r="O19" i="3"/>
  <c r="M19" i="3"/>
  <c r="AI18" i="3"/>
  <c r="AG18" i="3"/>
  <c r="AE18" i="3"/>
  <c r="AC18" i="3"/>
  <c r="AA18" i="3"/>
  <c r="Y18" i="3"/>
  <c r="W18" i="3"/>
  <c r="U18" i="3"/>
  <c r="S18" i="3"/>
  <c r="Q18" i="3"/>
  <c r="O18" i="3"/>
  <c r="M18" i="3"/>
  <c r="AI17" i="3"/>
  <c r="AG17" i="3"/>
  <c r="AE17" i="3"/>
  <c r="AC17" i="3"/>
  <c r="AA17" i="3"/>
  <c r="Y17" i="3"/>
  <c r="W17" i="3"/>
  <c r="U17" i="3"/>
  <c r="S17" i="3"/>
  <c r="Q17" i="3"/>
  <c r="O17" i="3"/>
  <c r="M17" i="3"/>
  <c r="AI16" i="3"/>
  <c r="AG16" i="3"/>
  <c r="AE16" i="3"/>
  <c r="AC16" i="3"/>
  <c r="AA16" i="3"/>
  <c r="Y16" i="3"/>
  <c r="W16" i="3"/>
  <c r="U16" i="3"/>
  <c r="S16" i="3"/>
  <c r="Q16" i="3"/>
  <c r="O16" i="3"/>
  <c r="M16" i="3"/>
  <c r="AI11" i="3"/>
  <c r="AG11" i="3"/>
  <c r="AE11" i="3"/>
  <c r="AC11" i="3"/>
  <c r="AA11" i="3"/>
  <c r="Y11" i="3"/>
  <c r="W11" i="3"/>
  <c r="U11" i="3"/>
  <c r="S11" i="3"/>
  <c r="Q11" i="3"/>
  <c r="O11" i="3"/>
  <c r="M11" i="3"/>
  <c r="AI10" i="3"/>
  <c r="AG10" i="3"/>
  <c r="AE10" i="3"/>
  <c r="AC10" i="3"/>
  <c r="AA10" i="3"/>
  <c r="Y10" i="3"/>
  <c r="W10" i="3"/>
  <c r="U10" i="3"/>
  <c r="S10" i="3"/>
  <c r="Q10" i="3"/>
  <c r="O10" i="3"/>
  <c r="M10" i="3"/>
  <c r="AI9" i="3"/>
  <c r="AG9" i="3"/>
  <c r="AE9" i="3"/>
  <c r="AC9" i="3"/>
  <c r="AA9" i="3"/>
  <c r="Y9" i="3"/>
  <c r="W9" i="3"/>
  <c r="U9" i="3"/>
  <c r="S9" i="3"/>
  <c r="Q9" i="3"/>
  <c r="AI8" i="3"/>
  <c r="AG8" i="3"/>
  <c r="AE8" i="3"/>
  <c r="AC8" i="3"/>
  <c r="AA8" i="3"/>
  <c r="Y8" i="3"/>
  <c r="W8" i="3"/>
  <c r="U8" i="3"/>
  <c r="S8" i="3"/>
  <c r="Q8" i="3"/>
  <c r="O8" i="3"/>
  <c r="M8" i="3"/>
  <c r="AI88" i="2"/>
  <c r="AI87" i="2"/>
  <c r="AI86" i="2"/>
  <c r="AI85" i="2"/>
  <c r="AG88" i="2"/>
  <c r="AG87" i="2"/>
  <c r="AG86" i="2"/>
  <c r="AG85" i="2"/>
  <c r="AE88" i="2"/>
  <c r="AE87" i="2"/>
  <c r="AE86" i="2"/>
  <c r="AE85" i="2"/>
  <c r="AC88" i="2"/>
  <c r="AC87" i="2"/>
  <c r="AC86" i="2"/>
  <c r="AC85" i="2"/>
  <c r="AA88" i="2"/>
  <c r="AA87" i="2"/>
  <c r="AA86" i="2"/>
  <c r="AA85" i="2"/>
  <c r="Y88" i="2"/>
  <c r="Y87" i="2"/>
  <c r="Y86" i="2"/>
  <c r="Y85" i="2"/>
  <c r="W88" i="2"/>
  <c r="W87" i="2"/>
  <c r="W86" i="2"/>
  <c r="W85" i="2"/>
  <c r="U88" i="2"/>
  <c r="U87" i="2"/>
  <c r="U86" i="2"/>
  <c r="U85" i="2"/>
  <c r="S88" i="2"/>
  <c r="S87" i="2"/>
  <c r="S86" i="2"/>
  <c r="S85" i="2"/>
  <c r="Q88" i="2"/>
  <c r="Q87" i="2"/>
  <c r="Q86" i="2"/>
  <c r="Q85" i="2"/>
  <c r="O88" i="2"/>
  <c r="O87" i="2"/>
  <c r="O86" i="2"/>
  <c r="O85" i="2"/>
  <c r="M88" i="2"/>
  <c r="M87" i="2"/>
  <c r="M86" i="2"/>
  <c r="M85" i="2"/>
  <c r="AI79" i="2"/>
  <c r="AI78" i="2"/>
  <c r="AI77" i="2"/>
  <c r="AI76" i="2"/>
  <c r="AG79" i="2"/>
  <c r="AG78" i="2"/>
  <c r="AG77" i="2"/>
  <c r="AG76" i="2"/>
  <c r="AE79" i="2"/>
  <c r="AE78" i="2"/>
  <c r="AE77" i="2"/>
  <c r="AE76" i="2"/>
  <c r="AC79" i="2"/>
  <c r="AC78" i="2"/>
  <c r="AC77" i="2"/>
  <c r="AC76" i="2"/>
  <c r="AA79" i="2"/>
  <c r="AA78" i="2"/>
  <c r="AA77" i="2"/>
  <c r="AA76" i="2"/>
  <c r="Y79" i="2"/>
  <c r="Y78" i="2"/>
  <c r="Y77" i="2"/>
  <c r="Y76" i="2"/>
  <c r="W79" i="2"/>
  <c r="W78" i="2"/>
  <c r="W77" i="2"/>
  <c r="W76" i="2"/>
  <c r="U79" i="2"/>
  <c r="U78" i="2"/>
  <c r="U77" i="2"/>
  <c r="U76" i="2"/>
  <c r="S79" i="2"/>
  <c r="S78" i="2"/>
  <c r="S77" i="2"/>
  <c r="S76" i="2"/>
  <c r="Q79" i="2"/>
  <c r="Q78" i="2"/>
  <c r="Q77" i="2"/>
  <c r="Q76" i="2"/>
  <c r="O79" i="2"/>
  <c r="O78" i="2"/>
  <c r="O77" i="2"/>
  <c r="O76" i="2"/>
  <c r="M79" i="2"/>
  <c r="M78" i="2"/>
  <c r="M77" i="2"/>
  <c r="M76" i="2"/>
  <c r="AI65" i="2"/>
  <c r="AI64" i="2"/>
  <c r="AI63" i="2"/>
  <c r="AI62" i="2"/>
  <c r="AG65" i="2"/>
  <c r="AG64" i="2"/>
  <c r="AG63" i="2"/>
  <c r="AG62" i="2"/>
  <c r="AE65" i="2"/>
  <c r="AE64" i="2"/>
  <c r="AE63" i="2"/>
  <c r="AE62" i="2"/>
  <c r="AC65" i="2"/>
  <c r="AC64" i="2"/>
  <c r="AC63" i="2"/>
  <c r="AC62" i="2"/>
  <c r="AA65" i="2"/>
  <c r="AA64" i="2"/>
  <c r="AA63" i="2"/>
  <c r="AA62" i="2"/>
  <c r="Y65" i="2"/>
  <c r="Y64" i="2"/>
  <c r="Y63" i="2"/>
  <c r="Y62" i="2"/>
  <c r="W65" i="2"/>
  <c r="W64" i="2"/>
  <c r="W63" i="2"/>
  <c r="W62" i="2"/>
  <c r="U65" i="2"/>
  <c r="U64" i="2"/>
  <c r="U63" i="2"/>
  <c r="U62" i="2"/>
  <c r="S65" i="2"/>
  <c r="S64" i="2"/>
  <c r="S63" i="2"/>
  <c r="S62" i="2"/>
  <c r="Q65" i="2"/>
  <c r="Q64" i="2"/>
  <c r="Q63" i="2"/>
  <c r="Q62" i="2"/>
  <c r="O65" i="2"/>
  <c r="O64" i="2"/>
  <c r="O63" i="2"/>
  <c r="O62" i="2"/>
  <c r="AI58" i="2"/>
  <c r="AI57" i="2"/>
  <c r="AI56" i="2"/>
  <c r="AI55" i="2"/>
  <c r="AG58" i="2"/>
  <c r="AG57" i="2"/>
  <c r="AG56" i="2"/>
  <c r="AG55" i="2"/>
  <c r="AE58" i="2"/>
  <c r="AE57" i="2"/>
  <c r="AE56" i="2"/>
  <c r="AE55" i="2"/>
  <c r="AC58" i="2"/>
  <c r="AC57" i="2"/>
  <c r="AC56" i="2"/>
  <c r="AC55" i="2"/>
  <c r="AA58" i="2"/>
  <c r="AA57" i="2"/>
  <c r="AA56" i="2"/>
  <c r="AA55" i="2"/>
  <c r="Y58" i="2"/>
  <c r="Y57" i="2"/>
  <c r="Y56" i="2"/>
  <c r="Y55" i="2"/>
  <c r="W58" i="2"/>
  <c r="W57" i="2"/>
  <c r="W56" i="2"/>
  <c r="W55" i="2"/>
  <c r="U58" i="2"/>
  <c r="U57" i="2"/>
  <c r="U56" i="2"/>
  <c r="U55" i="2"/>
  <c r="S58" i="2"/>
  <c r="S57" i="2"/>
  <c r="S56" i="2"/>
  <c r="S55" i="2"/>
  <c r="Q58" i="2"/>
  <c r="Q57" i="2"/>
  <c r="Q56" i="2"/>
  <c r="Q55" i="2"/>
  <c r="O58" i="2"/>
  <c r="O57" i="2"/>
  <c r="O56" i="2"/>
  <c r="O55" i="2"/>
  <c r="M65" i="2"/>
  <c r="M64" i="2"/>
  <c r="M63" i="2"/>
  <c r="M62" i="2"/>
  <c r="M57" i="2"/>
  <c r="M56" i="2"/>
  <c r="M55" i="2"/>
  <c r="AI45" i="2"/>
  <c r="AI44" i="2"/>
  <c r="AI43" i="2"/>
  <c r="AI42" i="2"/>
  <c r="AI29" i="2"/>
  <c r="AI28" i="2"/>
  <c r="AI26" i="2"/>
  <c r="AI20" i="2"/>
  <c r="AI19" i="2"/>
  <c r="AI18" i="2"/>
  <c r="AI17" i="2"/>
  <c r="AG45" i="2"/>
  <c r="AG44" i="2"/>
  <c r="AG43" i="2"/>
  <c r="AG42" i="2"/>
  <c r="AG29" i="2"/>
  <c r="AG28" i="2"/>
  <c r="AG26" i="2"/>
  <c r="AG20" i="2"/>
  <c r="AG19" i="2"/>
  <c r="AG18" i="2"/>
  <c r="AG17" i="2"/>
  <c r="AI38" i="2"/>
  <c r="AI37" i="2"/>
  <c r="AI36" i="2"/>
  <c r="AI35" i="2"/>
  <c r="AG38" i="2"/>
  <c r="AG37" i="2"/>
  <c r="AG36" i="2"/>
  <c r="AG35" i="2"/>
  <c r="AE29" i="2"/>
  <c r="AE28" i="2"/>
  <c r="AE26" i="2"/>
  <c r="AE20" i="2"/>
  <c r="AE19" i="2"/>
  <c r="AE18" i="2"/>
  <c r="AE17" i="2"/>
  <c r="AE45" i="2"/>
  <c r="AE44" i="2"/>
  <c r="AE43" i="2"/>
  <c r="AE42" i="2"/>
  <c r="AE38" i="2"/>
  <c r="AE37" i="2"/>
  <c r="AE36" i="2"/>
  <c r="AE35" i="2"/>
  <c r="AC45" i="2"/>
  <c r="AC44" i="2"/>
  <c r="AC43" i="2"/>
  <c r="AC37" i="2"/>
  <c r="AC36" i="2"/>
  <c r="AC35" i="2"/>
  <c r="AC29" i="2"/>
  <c r="AC28" i="2"/>
  <c r="AC26" i="2"/>
  <c r="AC20" i="2"/>
  <c r="AC19" i="2"/>
  <c r="AC18" i="2"/>
  <c r="AC17" i="2"/>
  <c r="AA45" i="2"/>
  <c r="AA44" i="2"/>
  <c r="AA43" i="2"/>
  <c r="AA42" i="2"/>
  <c r="AA38" i="2"/>
  <c r="AA37" i="2"/>
  <c r="AA36" i="2"/>
  <c r="AA35" i="2"/>
  <c r="AA29" i="2"/>
  <c r="AA28" i="2"/>
  <c r="AA26" i="2"/>
  <c r="AA20" i="2"/>
  <c r="AA19" i="2"/>
  <c r="AA18" i="2"/>
  <c r="AA17" i="2"/>
  <c r="Y29" i="2"/>
  <c r="Y28" i="2"/>
  <c r="Y26" i="2"/>
  <c r="Y20" i="2"/>
  <c r="Y19" i="2"/>
  <c r="Y18" i="2"/>
  <c r="Y17" i="2"/>
  <c r="W45" i="2"/>
  <c r="W44" i="2"/>
  <c r="W43" i="2"/>
  <c r="W42" i="2"/>
  <c r="W38" i="2"/>
  <c r="W37" i="2"/>
  <c r="W36" i="2"/>
  <c r="W35" i="2"/>
  <c r="W29" i="2"/>
  <c r="W28" i="2"/>
  <c r="W26" i="2"/>
  <c r="W20" i="2"/>
  <c r="W19" i="2"/>
  <c r="W18" i="2"/>
  <c r="W17" i="2"/>
  <c r="U45" i="2"/>
  <c r="U44" i="2"/>
  <c r="U43" i="2"/>
  <c r="U42" i="2"/>
  <c r="U38" i="2"/>
  <c r="U37" i="2"/>
  <c r="U36" i="2"/>
  <c r="U35" i="2"/>
  <c r="U29" i="2"/>
  <c r="U28" i="2"/>
  <c r="U26" i="2"/>
  <c r="U20" i="2"/>
  <c r="U19" i="2"/>
  <c r="U18" i="2"/>
  <c r="U17" i="2"/>
  <c r="S45" i="2"/>
  <c r="S44" i="2"/>
  <c r="S43" i="2"/>
  <c r="S42" i="2"/>
  <c r="S35" i="2"/>
  <c r="S29" i="2"/>
  <c r="S28" i="2"/>
  <c r="S26" i="2"/>
  <c r="S20" i="2"/>
  <c r="S19" i="2"/>
  <c r="S18" i="2"/>
  <c r="S17" i="2"/>
  <c r="Q45" i="2"/>
  <c r="Q44" i="2"/>
  <c r="Q43" i="2"/>
  <c r="Q42" i="2"/>
  <c r="Q38" i="2"/>
  <c r="Q37" i="2"/>
  <c r="Q36" i="2"/>
  <c r="Q35" i="2"/>
  <c r="Q29" i="2"/>
  <c r="Q28" i="2"/>
  <c r="Q26" i="2"/>
  <c r="Q20" i="2"/>
  <c r="Q19" i="2"/>
  <c r="Q18" i="2"/>
  <c r="Q17" i="2"/>
  <c r="O45" i="2"/>
  <c r="O44" i="2"/>
  <c r="O43" i="2"/>
  <c r="O42" i="2"/>
  <c r="O37" i="2"/>
  <c r="O29" i="2"/>
  <c r="O28" i="2"/>
  <c r="O27" i="2"/>
  <c r="O26" i="2"/>
  <c r="O20" i="2"/>
  <c r="O19" i="2"/>
  <c r="O17" i="2"/>
  <c r="AI11" i="2"/>
  <c r="AI10" i="2"/>
  <c r="AI9" i="2"/>
  <c r="AI8" i="2"/>
  <c r="AG11" i="2"/>
  <c r="AG10" i="2"/>
  <c r="AG9" i="2"/>
  <c r="AG8" i="2"/>
  <c r="AE11" i="2"/>
  <c r="AE10" i="2"/>
  <c r="AE9" i="2"/>
  <c r="AE8" i="2"/>
  <c r="AC11" i="2"/>
  <c r="AC10" i="2"/>
  <c r="AC9" i="2"/>
  <c r="AC8" i="2"/>
  <c r="AA10" i="2"/>
  <c r="Y11" i="2"/>
  <c r="Y10" i="2"/>
  <c r="Y9" i="2"/>
  <c r="Y8" i="2"/>
  <c r="W11" i="2"/>
  <c r="W10" i="2"/>
  <c r="W9" i="2"/>
  <c r="W8" i="2"/>
  <c r="U11" i="2"/>
  <c r="U10" i="2"/>
  <c r="U9" i="2"/>
  <c r="U8" i="2"/>
  <c r="S11" i="2"/>
  <c r="S10" i="2"/>
  <c r="S9" i="2"/>
  <c r="S8" i="2"/>
  <c r="Q11" i="2"/>
  <c r="Q10" i="2"/>
  <c r="Q9" i="2"/>
  <c r="Q8" i="2"/>
  <c r="M45" i="2"/>
  <c r="M44" i="2"/>
  <c r="M43" i="2"/>
  <c r="M42" i="2"/>
  <c r="M37" i="2"/>
  <c r="M29" i="2"/>
  <c r="M28" i="2"/>
  <c r="M27" i="2"/>
  <c r="M26" i="2"/>
  <c r="M20" i="2"/>
  <c r="M19" i="2"/>
  <c r="M17" i="2"/>
  <c r="O10" i="2"/>
  <c r="M11" i="2"/>
  <c r="M10" i="2"/>
  <c r="M8" i="2"/>
  <c r="K48" i="4"/>
  <c r="K47" i="4"/>
  <c r="K46" i="4"/>
  <c r="K45" i="4"/>
  <c r="K70" i="3"/>
  <c r="K24" i="3"/>
  <c r="K57" i="2"/>
  <c r="K37" i="2"/>
  <c r="K78" i="2"/>
  <c r="S12" i="4" l="1"/>
  <c r="AA12" i="4"/>
  <c r="AC12" i="4"/>
  <c r="AG12" i="4"/>
  <c r="Q49" i="4"/>
  <c r="S49" i="4"/>
  <c r="Y53" i="5"/>
  <c r="AG53" i="5"/>
  <c r="AI46" i="2"/>
  <c r="U12" i="4"/>
  <c r="U12" i="5"/>
  <c r="AC12" i="5"/>
  <c r="AE12" i="4"/>
  <c r="Y21" i="5"/>
  <c r="U30" i="5"/>
  <c r="AI76" i="5"/>
  <c r="W49" i="4"/>
  <c r="AG12" i="5"/>
  <c r="AC21" i="5"/>
  <c r="Y30" i="5"/>
  <c r="AG21" i="5"/>
  <c r="AC30" i="5"/>
  <c r="O53" i="5"/>
  <c r="M67" i="5"/>
  <c r="O85" i="5"/>
  <c r="AG46" i="2"/>
  <c r="AC49" i="4"/>
  <c r="AI21" i="5"/>
  <c r="AE30" i="5"/>
  <c r="M76" i="5"/>
  <c r="Q85" i="5"/>
  <c r="M46" i="2"/>
  <c r="AI30" i="5"/>
  <c r="U53" i="5"/>
  <c r="S67" i="5"/>
  <c r="U85" i="5"/>
  <c r="S19" i="6"/>
  <c r="S26" i="6"/>
  <c r="AI21" i="2"/>
  <c r="W67" i="5"/>
  <c r="U76" i="5"/>
  <c r="Y85" i="5"/>
  <c r="W26" i="6"/>
  <c r="O12" i="5"/>
  <c r="M21" i="5"/>
  <c r="W76" i="5"/>
  <c r="AA85" i="5"/>
  <c r="Y19" i="6"/>
  <c r="Y26" i="6"/>
  <c r="Q12" i="2"/>
  <c r="O21" i="5"/>
  <c r="AA67" i="5"/>
  <c r="Y76" i="5"/>
  <c r="AC85" i="5"/>
  <c r="AA19" i="6"/>
  <c r="AA26" i="6"/>
  <c r="W12" i="4"/>
  <c r="S12" i="5"/>
  <c r="M30" i="5"/>
  <c r="AE53" i="5"/>
  <c r="AC67" i="5"/>
  <c r="AA76" i="5"/>
  <c r="AE85" i="5"/>
  <c r="AC19" i="6"/>
  <c r="AC26" i="6"/>
  <c r="AE21" i="2"/>
  <c r="AG21" i="2"/>
  <c r="Y12" i="4"/>
  <c r="M49" i="4"/>
  <c r="S21" i="5"/>
  <c r="AE67" i="5"/>
  <c r="AC76" i="5"/>
  <c r="AG85" i="5"/>
  <c r="AE19" i="6"/>
  <c r="AE26" i="6"/>
  <c r="W12" i="5"/>
  <c r="U21" i="5"/>
  <c r="AG26" i="6"/>
  <c r="M30" i="2"/>
  <c r="Y12" i="5"/>
  <c r="W21" i="5"/>
  <c r="S30" i="5"/>
  <c r="AI67" i="5"/>
  <c r="AG76" i="5"/>
  <c r="AI19" i="6"/>
  <c r="AI26" i="6"/>
  <c r="AA12" i="5"/>
  <c r="U12" i="2"/>
  <c r="AC12" i="2"/>
  <c r="AE12" i="2"/>
  <c r="AG12" i="2"/>
  <c r="AI12" i="2"/>
  <c r="Q21" i="2"/>
  <c r="S21" i="2"/>
  <c r="S12" i="2"/>
  <c r="W12" i="2"/>
  <c r="Y12" i="2"/>
  <c r="U21" i="2"/>
  <c r="W21" i="2"/>
  <c r="Y21" i="2"/>
  <c r="AC21" i="2"/>
  <c r="S36" i="2"/>
  <c r="S37" i="2"/>
  <c r="F75" i="3" l="1"/>
  <c r="F68" i="3" l="1"/>
  <c r="F52" i="2" l="1"/>
  <c r="F4" i="6" l="1"/>
  <c r="F44" i="3"/>
  <c r="F79" i="5"/>
  <c r="F78" i="5"/>
  <c r="F77" i="5"/>
  <c r="F70" i="5"/>
  <c r="F69" i="5"/>
  <c r="F68" i="5"/>
  <c r="F61" i="5"/>
  <c r="F60" i="5"/>
  <c r="F59" i="5"/>
  <c r="F67" i="3" l="1"/>
  <c r="F60" i="3"/>
  <c r="F59" i="3"/>
  <c r="F51" i="3"/>
  <c r="F52" i="3"/>
  <c r="F43" i="3"/>
  <c r="F30" i="3"/>
  <c r="F29" i="3"/>
  <c r="E23" i="1" l="1"/>
  <c r="F23" i="1" s="1"/>
  <c r="F83" i="2"/>
  <c r="F82" i="2"/>
  <c r="F81" i="2"/>
  <c r="F74" i="2"/>
  <c r="F73" i="2"/>
  <c r="F72" i="2"/>
  <c r="F60" i="2" l="1"/>
  <c r="F53" i="2"/>
  <c r="G23" i="1"/>
  <c r="F40" i="2" l="1"/>
  <c r="F33" i="2"/>
  <c r="F31" i="2"/>
  <c r="E11" i="1"/>
  <c r="E12" i="1"/>
  <c r="E13" i="1"/>
  <c r="E14" i="1"/>
  <c r="E15" i="1"/>
  <c r="E16" i="1"/>
  <c r="E17" i="1"/>
  <c r="E18" i="1"/>
  <c r="E19" i="1"/>
  <c r="E20" i="1"/>
  <c r="E21" i="1"/>
  <c r="E22" i="1"/>
  <c r="E24" i="1"/>
  <c r="E25" i="1"/>
  <c r="E6" i="1"/>
  <c r="E7" i="1"/>
  <c r="E8" i="1"/>
  <c r="E9" i="1"/>
  <c r="E10" i="1"/>
  <c r="E5" i="1"/>
  <c r="H32" i="2" l="1"/>
  <c r="I32" i="2" s="1"/>
  <c r="K32" i="2" s="1"/>
  <c r="H6" i="6"/>
  <c r="I6" i="6" s="1"/>
  <c r="K6" i="6" s="1"/>
  <c r="H8" i="6"/>
  <c r="I8" i="6" s="1"/>
  <c r="K8" i="6" s="1"/>
  <c r="H5" i="6"/>
  <c r="I5" i="6" s="1"/>
  <c r="K5" i="6" s="1"/>
  <c r="H9" i="6"/>
  <c r="I9" i="6" s="1"/>
  <c r="K9" i="6" s="1"/>
  <c r="H7" i="6"/>
  <c r="I7" i="6" s="1"/>
  <c r="K7" i="6" s="1"/>
  <c r="I4" i="2"/>
  <c r="K4" i="2" s="1"/>
  <c r="I13" i="2"/>
  <c r="K13" i="2" s="1"/>
  <c r="I6" i="2"/>
  <c r="K6" i="2" s="1"/>
  <c r="I34" i="6"/>
  <c r="K34" i="6" s="1"/>
  <c r="K43" i="4"/>
  <c r="K44" i="4" s="1"/>
  <c r="H75" i="3"/>
  <c r="I75" i="3" s="1"/>
  <c r="K75" i="3" s="1"/>
  <c r="K76" i="3" s="1"/>
  <c r="H60" i="2"/>
  <c r="I54" i="6"/>
  <c r="K54" i="6" s="1"/>
  <c r="K55" i="6" s="1"/>
  <c r="I35" i="6"/>
  <c r="K35" i="6" s="1"/>
  <c r="I5" i="2"/>
  <c r="K5" i="2" s="1"/>
  <c r="K14" i="2"/>
  <c r="H68" i="3"/>
  <c r="I68" i="3" s="1"/>
  <c r="K68" i="3" s="1"/>
  <c r="G9" i="1"/>
  <c r="F9" i="1"/>
  <c r="G8" i="1"/>
  <c r="F8" i="1"/>
  <c r="G11" i="1"/>
  <c r="F11" i="1"/>
  <c r="H44" i="3"/>
  <c r="I44" i="3" s="1"/>
  <c r="K44" i="3" s="1"/>
  <c r="I22" i="3"/>
  <c r="K22" i="3" s="1"/>
  <c r="H30" i="3"/>
  <c r="I30" i="3" s="1"/>
  <c r="K30" i="3" s="1"/>
  <c r="I35" i="4"/>
  <c r="K35" i="4" s="1"/>
  <c r="H60" i="3"/>
  <c r="I60" i="3" s="1"/>
  <c r="K60" i="3" s="1"/>
  <c r="I28" i="4"/>
  <c r="K28" i="4" s="1"/>
  <c r="I13" i="3"/>
  <c r="K13" i="3" s="1"/>
  <c r="I13" i="4"/>
  <c r="K13" i="4" s="1"/>
  <c r="H52" i="3"/>
  <c r="I52" i="3" s="1"/>
  <c r="K52" i="3" s="1"/>
  <c r="F18" i="1"/>
  <c r="G12" i="1"/>
  <c r="F12" i="1"/>
  <c r="G21" i="1"/>
  <c r="F21" i="1"/>
  <c r="G19" i="1"/>
  <c r="I13" i="5"/>
  <c r="K13" i="5" s="1"/>
  <c r="I45" i="5"/>
  <c r="K45" i="5" s="1"/>
  <c r="H68" i="5"/>
  <c r="I68" i="5" s="1"/>
  <c r="K68" i="5" s="1"/>
  <c r="I22" i="5"/>
  <c r="K22" i="5" s="1"/>
  <c r="H77" i="5"/>
  <c r="I77" i="5" s="1"/>
  <c r="K77" i="5" s="1"/>
  <c r="I4" i="5"/>
  <c r="K4" i="5" s="1"/>
  <c r="I36" i="5"/>
  <c r="K36" i="5" s="1"/>
  <c r="H59" i="5"/>
  <c r="I59" i="5" s="1"/>
  <c r="K59" i="5" s="1"/>
  <c r="F19" i="1"/>
  <c r="G16" i="1"/>
  <c r="F16" i="1"/>
  <c r="G24" i="1"/>
  <c r="F24" i="1"/>
  <c r="G17" i="1"/>
  <c r="I21" i="3"/>
  <c r="K21" i="3" s="1"/>
  <c r="F17" i="1"/>
  <c r="F6" i="1"/>
  <c r="G25" i="1"/>
  <c r="F25" i="1"/>
  <c r="H31" i="2"/>
  <c r="I31" i="2" s="1"/>
  <c r="K31" i="2" s="1"/>
  <c r="K21" i="6"/>
  <c r="H69" i="5"/>
  <c r="I69" i="5" s="1"/>
  <c r="K69" i="5" s="1"/>
  <c r="I23" i="5"/>
  <c r="K23" i="5" s="1"/>
  <c r="H78" i="5"/>
  <c r="I78" i="5" s="1"/>
  <c r="K78" i="5" s="1"/>
  <c r="I5" i="5"/>
  <c r="K5" i="5" s="1"/>
  <c r="O25" i="5" s="1"/>
  <c r="O30" i="5" s="1"/>
  <c r="K27" i="6"/>
  <c r="K28" i="6" s="1"/>
  <c r="I46" i="5"/>
  <c r="K46" i="5" s="1"/>
  <c r="H60" i="5"/>
  <c r="I60" i="5" s="1"/>
  <c r="K60" i="5" s="1"/>
  <c r="H4" i="6"/>
  <c r="I37" i="5"/>
  <c r="K37" i="5" s="1"/>
  <c r="I14" i="5"/>
  <c r="K14" i="5" s="1"/>
  <c r="H43" i="3"/>
  <c r="I43" i="3" s="1"/>
  <c r="K43" i="3" s="1"/>
  <c r="I4" i="4"/>
  <c r="K4" i="4" s="1"/>
  <c r="K7" i="4" s="1"/>
  <c r="H29" i="3"/>
  <c r="I29" i="3" s="1"/>
  <c r="K29" i="3" s="1"/>
  <c r="I14" i="3"/>
  <c r="K14" i="3" s="1"/>
  <c r="H59" i="3"/>
  <c r="I59" i="3" s="1"/>
  <c r="K59" i="3" s="1"/>
  <c r="F15" i="1"/>
  <c r="H53" i="2"/>
  <c r="I53" i="2" s="1"/>
  <c r="K53" i="2" s="1"/>
  <c r="H52" i="2"/>
  <c r="I52" i="2" s="1"/>
  <c r="K52" i="2" s="1"/>
  <c r="I4" i="3"/>
  <c r="K4" i="3" s="1"/>
  <c r="F5" i="1"/>
  <c r="G5" i="1"/>
  <c r="G14" i="1"/>
  <c r="H51" i="3"/>
  <c r="I51" i="3" s="1"/>
  <c r="K51" i="3" s="1"/>
  <c r="F14" i="1"/>
  <c r="G7" i="1"/>
  <c r="F7" i="1"/>
  <c r="G22" i="1"/>
  <c r="F22" i="1"/>
  <c r="G20" i="1"/>
  <c r="F20" i="1"/>
  <c r="G10" i="1"/>
  <c r="F10" i="1"/>
  <c r="H70" i="5"/>
  <c r="I70" i="5" s="1"/>
  <c r="K70" i="5" s="1"/>
  <c r="I47" i="5"/>
  <c r="K47" i="5" s="1"/>
  <c r="I47" i="6"/>
  <c r="K47" i="6" s="1"/>
  <c r="I38" i="5"/>
  <c r="K38" i="5" s="1"/>
  <c r="H79" i="5"/>
  <c r="I79" i="5" s="1"/>
  <c r="K79" i="5" s="1"/>
  <c r="I6" i="5"/>
  <c r="K6" i="5" s="1"/>
  <c r="I24" i="5"/>
  <c r="K24" i="5" s="1"/>
  <c r="H61" i="5"/>
  <c r="I61" i="5" s="1"/>
  <c r="K61" i="5" s="1"/>
  <c r="I15" i="5"/>
  <c r="K15" i="5" s="1"/>
  <c r="I27" i="4"/>
  <c r="K27" i="4" s="1"/>
  <c r="H67" i="3"/>
  <c r="I67" i="3" s="1"/>
  <c r="K67" i="3" s="1"/>
  <c r="I36" i="4"/>
  <c r="K36" i="4" s="1"/>
  <c r="I14" i="4"/>
  <c r="K14" i="4" s="1"/>
  <c r="F13" i="1"/>
  <c r="H72" i="2"/>
  <c r="I72" i="2" s="1"/>
  <c r="K72" i="2" s="1"/>
  <c r="H81" i="2"/>
  <c r="I81" i="2" s="1"/>
  <c r="K81" i="2" s="1"/>
  <c r="G18" i="1"/>
  <c r="H33" i="2"/>
  <c r="I33" i="2" s="1"/>
  <c r="K33" i="2" s="1"/>
  <c r="G6" i="1"/>
  <c r="H74" i="2"/>
  <c r="I74" i="2" s="1"/>
  <c r="K74" i="2" s="1"/>
  <c r="H83" i="2"/>
  <c r="I83" i="2" s="1"/>
  <c r="K83" i="2" s="1"/>
  <c r="K15" i="2"/>
  <c r="G13" i="1"/>
  <c r="H82" i="2"/>
  <c r="I82" i="2" s="1"/>
  <c r="K82" i="2" s="1"/>
  <c r="H73" i="2"/>
  <c r="I73" i="2" s="1"/>
  <c r="K73" i="2" s="1"/>
  <c r="G15" i="1"/>
  <c r="J15" i="1" s="1"/>
  <c r="I22" i="2"/>
  <c r="K22" i="2" s="1"/>
  <c r="K24" i="2"/>
  <c r="K23" i="2"/>
  <c r="H40" i="2"/>
  <c r="I40" i="2" s="1"/>
  <c r="K40" i="2" s="1"/>
  <c r="K41" i="2" s="1"/>
  <c r="Q63" i="6" l="1"/>
  <c r="O63" i="6"/>
  <c r="AC28" i="6"/>
  <c r="S28" i="6"/>
  <c r="S33" i="6" s="1"/>
  <c r="Y28" i="6"/>
  <c r="Y33" i="6" s="1"/>
  <c r="Q28" i="6"/>
  <c r="Q33" i="6" s="1"/>
  <c r="O28" i="6"/>
  <c r="AA28" i="6"/>
  <c r="AA33" i="6" s="1"/>
  <c r="M28" i="6"/>
  <c r="M33" i="6" s="1"/>
  <c r="AE28" i="6"/>
  <c r="AE33" i="6" s="1"/>
  <c r="W28" i="6"/>
  <c r="W33" i="6" s="1"/>
  <c r="U28" i="6"/>
  <c r="U33" i="6" s="1"/>
  <c r="I4" i="6"/>
  <c r="K4" i="6" s="1"/>
  <c r="K14" i="6" s="1"/>
  <c r="M21" i="6"/>
  <c r="K22" i="6"/>
  <c r="O21" i="6"/>
  <c r="K29" i="4"/>
  <c r="U29" i="4" s="1"/>
  <c r="U34" i="4" s="1"/>
  <c r="O9" i="4"/>
  <c r="O12" i="4" s="1"/>
  <c r="K9" i="4"/>
  <c r="M9" i="4"/>
  <c r="M12" i="4" s="1"/>
  <c r="K36" i="6"/>
  <c r="Q12" i="4"/>
  <c r="O33" i="6"/>
  <c r="AC33" i="6"/>
  <c r="AI33" i="6"/>
  <c r="AG33" i="6"/>
  <c r="AI76" i="3"/>
  <c r="AI81" i="3" s="1"/>
  <c r="N32" i="7" s="1"/>
  <c r="AG76" i="3"/>
  <c r="AG81" i="3" s="1"/>
  <c r="M32" i="7" s="1"/>
  <c r="U76" i="3"/>
  <c r="U81" i="3" s="1"/>
  <c r="G32" i="7" s="1"/>
  <c r="AE76" i="3"/>
  <c r="AE81" i="3" s="1"/>
  <c r="L32" i="7" s="1"/>
  <c r="AC76" i="3"/>
  <c r="AC81" i="3" s="1"/>
  <c r="K32" i="7" s="1"/>
  <c r="AA76" i="3"/>
  <c r="AA81" i="3" s="1"/>
  <c r="J32" i="7" s="1"/>
  <c r="Y76" i="3"/>
  <c r="Y81" i="3" s="1"/>
  <c r="I32" i="7" s="1"/>
  <c r="W76" i="3"/>
  <c r="W81" i="3" s="1"/>
  <c r="H32" i="7" s="1"/>
  <c r="S76" i="3"/>
  <c r="S81" i="3" s="1"/>
  <c r="F32" i="7" s="1"/>
  <c r="Q76" i="3"/>
  <c r="Q81" i="3" s="1"/>
  <c r="E32" i="7" s="1"/>
  <c r="O76" i="3"/>
  <c r="O81" i="3" s="1"/>
  <c r="M76" i="3"/>
  <c r="M81" i="3" s="1"/>
  <c r="C32" i="7" s="1"/>
  <c r="K80" i="3"/>
  <c r="K78" i="3"/>
  <c r="K79" i="3"/>
  <c r="K77" i="3"/>
  <c r="AC60" i="6"/>
  <c r="AA60" i="6"/>
  <c r="Y60" i="6"/>
  <c r="W60" i="6"/>
  <c r="U60" i="6"/>
  <c r="S60" i="6"/>
  <c r="Q55" i="6"/>
  <c r="O55" i="6"/>
  <c r="M60" i="6"/>
  <c r="AI60" i="6"/>
  <c r="AG60" i="6"/>
  <c r="AE60" i="6"/>
  <c r="K58" i="6"/>
  <c r="K57" i="6"/>
  <c r="K59" i="6"/>
  <c r="K56" i="6"/>
  <c r="K32" i="6"/>
  <c r="K31" i="6"/>
  <c r="K30" i="6"/>
  <c r="K29" i="6"/>
  <c r="K25" i="6"/>
  <c r="K24" i="6"/>
  <c r="K23" i="6"/>
  <c r="K80" i="5"/>
  <c r="M80" i="5" s="1"/>
  <c r="M85" i="5" s="1"/>
  <c r="K8" i="4"/>
  <c r="K10" i="4"/>
  <c r="K11" i="4"/>
  <c r="K7" i="3"/>
  <c r="AC41" i="2"/>
  <c r="Y41" i="2"/>
  <c r="U41" i="2"/>
  <c r="U46" i="2" s="1"/>
  <c r="O46" i="2"/>
  <c r="W41" i="2"/>
  <c r="W46" i="2" s="1"/>
  <c r="Q41" i="2"/>
  <c r="Q46" i="2" s="1"/>
  <c r="AE41" i="2"/>
  <c r="AE46" i="2" s="1"/>
  <c r="AA41" i="2"/>
  <c r="AA46" i="2" s="1"/>
  <c r="S41" i="2"/>
  <c r="S46" i="2" s="1"/>
  <c r="K45" i="2"/>
  <c r="K42" i="2"/>
  <c r="K44" i="2"/>
  <c r="K43" i="2"/>
  <c r="K75" i="2"/>
  <c r="K71" i="5"/>
  <c r="K48" i="5"/>
  <c r="Q48" i="5" s="1"/>
  <c r="Q53" i="5" s="1"/>
  <c r="K62" i="5"/>
  <c r="O62" i="5" s="1"/>
  <c r="O67" i="5" s="1"/>
  <c r="K39" i="5"/>
  <c r="K25" i="5"/>
  <c r="Q25" i="5" s="1"/>
  <c r="Q30" i="5" s="1"/>
  <c r="K7" i="5"/>
  <c r="M7" i="5" s="1"/>
  <c r="M12" i="5" s="1"/>
  <c r="K16" i="5"/>
  <c r="Q16" i="5" s="1"/>
  <c r="Q21" i="5" s="1"/>
  <c r="K37" i="4"/>
  <c r="K15" i="4"/>
  <c r="K69" i="3"/>
  <c r="K61" i="3"/>
  <c r="K23" i="3"/>
  <c r="K53" i="3"/>
  <c r="K45" i="3"/>
  <c r="K31" i="3"/>
  <c r="K15" i="3"/>
  <c r="K54" i="2"/>
  <c r="K84" i="2"/>
  <c r="K48" i="6"/>
  <c r="M48" i="6" s="1"/>
  <c r="K7" i="2"/>
  <c r="I60" i="2"/>
  <c r="K34" i="2"/>
  <c r="K25" i="2"/>
  <c r="K32" i="4" l="1"/>
  <c r="W29" i="4"/>
  <c r="W34" i="4" s="1"/>
  <c r="Y29" i="4"/>
  <c r="Y34" i="4" s="1"/>
  <c r="Q14" i="6"/>
  <c r="Q19" i="6" s="1"/>
  <c r="O14" i="6"/>
  <c r="O19" i="6" s="1"/>
  <c r="M14" i="6"/>
  <c r="O60" i="6"/>
  <c r="D75" i="7"/>
  <c r="Q60" i="6"/>
  <c r="E75" i="7"/>
  <c r="Y41" i="6"/>
  <c r="M36" i="6"/>
  <c r="M38" i="6" s="1"/>
  <c r="AC41" i="6"/>
  <c r="K15" i="6"/>
  <c r="K18" i="6"/>
  <c r="W19" i="6"/>
  <c r="K16" i="6"/>
  <c r="M19" i="6"/>
  <c r="K17" i="6"/>
  <c r="O22" i="6"/>
  <c r="O26" i="6" s="1"/>
  <c r="Q21" i="6"/>
  <c r="M22" i="6"/>
  <c r="M26" i="6" s="1"/>
  <c r="AI29" i="4"/>
  <c r="AI34" i="4" s="1"/>
  <c r="AG29" i="4"/>
  <c r="AG34" i="4" s="1"/>
  <c r="AC29" i="4"/>
  <c r="AC34" i="4" s="1"/>
  <c r="K31" i="4"/>
  <c r="Q29" i="4"/>
  <c r="Q34" i="4" s="1"/>
  <c r="K30" i="4"/>
  <c r="AA29" i="4"/>
  <c r="AA34" i="4" s="1"/>
  <c r="M29" i="4"/>
  <c r="M34" i="4" s="1"/>
  <c r="S29" i="4"/>
  <c r="S34" i="4" s="1"/>
  <c r="K33" i="4"/>
  <c r="AE29" i="4"/>
  <c r="AE34" i="4" s="1"/>
  <c r="O29" i="4"/>
  <c r="O34" i="4" s="1"/>
  <c r="K9" i="2"/>
  <c r="M34" i="2"/>
  <c r="O34" i="2"/>
  <c r="K60" i="2"/>
  <c r="K61" i="2" s="1"/>
  <c r="O9" i="3"/>
  <c r="M9" i="3"/>
  <c r="K9" i="3"/>
  <c r="Q41" i="6"/>
  <c r="G71" i="7" s="1"/>
  <c r="K37" i="6"/>
  <c r="AG41" i="6"/>
  <c r="K40" i="6"/>
  <c r="U41" i="6"/>
  <c r="K71" i="7" s="1"/>
  <c r="AA41" i="6"/>
  <c r="K60" i="6"/>
  <c r="AI25" i="2"/>
  <c r="AA25" i="2"/>
  <c r="S25" i="2"/>
  <c r="AG25" i="2"/>
  <c r="Y25" i="2"/>
  <c r="Q25" i="2"/>
  <c r="Q27" i="2" s="1"/>
  <c r="AC25" i="2"/>
  <c r="AE25" i="2"/>
  <c r="W25" i="2"/>
  <c r="U25" i="2"/>
  <c r="K39" i="6"/>
  <c r="AE41" i="6"/>
  <c r="O41" i="6"/>
  <c r="E71" i="7" s="1"/>
  <c r="W41" i="6"/>
  <c r="M71" i="7" s="1"/>
  <c r="K38" i="6"/>
  <c r="AI41" i="6"/>
  <c r="S41" i="6"/>
  <c r="I71" i="7" s="1"/>
  <c r="O9" i="2"/>
  <c r="K81" i="3"/>
  <c r="D32" i="7" s="1"/>
  <c r="AI15" i="3"/>
  <c r="AI20" i="3" s="1"/>
  <c r="AG15" i="3"/>
  <c r="AG20" i="3" s="1"/>
  <c r="U15" i="3"/>
  <c r="U20" i="3" s="1"/>
  <c r="AE15" i="3"/>
  <c r="AE20" i="3" s="1"/>
  <c r="AC15" i="3"/>
  <c r="AC20" i="3" s="1"/>
  <c r="AA15" i="3"/>
  <c r="AA20" i="3" s="1"/>
  <c r="Y15" i="3"/>
  <c r="Y20" i="3" s="1"/>
  <c r="W15" i="3"/>
  <c r="W20" i="3" s="1"/>
  <c r="S15" i="3"/>
  <c r="S20" i="3" s="1"/>
  <c r="Q15" i="3"/>
  <c r="Q20" i="3" s="1"/>
  <c r="O15" i="3"/>
  <c r="O20" i="3" s="1"/>
  <c r="M15" i="3"/>
  <c r="M20" i="3" s="1"/>
  <c r="O39" i="5"/>
  <c r="O44" i="5" s="1"/>
  <c r="Q39" i="5"/>
  <c r="Q44" i="5" s="1"/>
  <c r="S39" i="5"/>
  <c r="S44" i="5" s="1"/>
  <c r="U39" i="5"/>
  <c r="U44" i="5" s="1"/>
  <c r="W39" i="5"/>
  <c r="W44" i="5" s="1"/>
  <c r="Y39" i="5"/>
  <c r="Y44" i="5" s="1"/>
  <c r="AC39" i="5"/>
  <c r="AC44" i="5" s="1"/>
  <c r="AA39" i="5"/>
  <c r="AA44" i="5" s="1"/>
  <c r="AE39" i="5"/>
  <c r="AE44" i="5" s="1"/>
  <c r="AG39" i="5"/>
  <c r="AG44" i="5" s="1"/>
  <c r="AI39" i="5"/>
  <c r="AI44" i="5" s="1"/>
  <c r="M39" i="5"/>
  <c r="M44" i="5" s="1"/>
  <c r="Q37" i="4"/>
  <c r="Q42" i="4" s="1"/>
  <c r="O37" i="4"/>
  <c r="O42" i="4" s="1"/>
  <c r="M37" i="4"/>
  <c r="M42" i="4" s="1"/>
  <c r="AI37" i="4"/>
  <c r="AI42" i="4" s="1"/>
  <c r="AG37" i="4"/>
  <c r="AG42" i="4" s="1"/>
  <c r="AE37" i="4"/>
  <c r="AE42" i="4" s="1"/>
  <c r="AC37" i="4"/>
  <c r="AC42" i="4" s="1"/>
  <c r="AA37" i="4"/>
  <c r="AA42" i="4" s="1"/>
  <c r="Y37" i="4"/>
  <c r="Y42" i="4" s="1"/>
  <c r="U37" i="4"/>
  <c r="U42" i="4" s="1"/>
  <c r="W37" i="4"/>
  <c r="W42" i="4" s="1"/>
  <c r="S37" i="4"/>
  <c r="S42" i="4" s="1"/>
  <c r="U53" i="6"/>
  <c r="S53" i="6"/>
  <c r="Q53" i="6"/>
  <c r="O53" i="6"/>
  <c r="M53" i="6"/>
  <c r="AI53" i="6"/>
  <c r="AG53" i="6"/>
  <c r="AC53" i="6"/>
  <c r="AE53" i="6"/>
  <c r="Y53" i="6"/>
  <c r="AA53" i="6"/>
  <c r="W53" i="6"/>
  <c r="Q71" i="5"/>
  <c r="Q76" i="5" s="1"/>
  <c r="S71" i="5"/>
  <c r="S76" i="5" s="1"/>
  <c r="S45" i="3"/>
  <c r="Q45" i="3"/>
  <c r="O45" i="3"/>
  <c r="M45" i="3"/>
  <c r="Q53" i="3"/>
  <c r="Q58" i="3" s="1"/>
  <c r="O53" i="3"/>
  <c r="O58" i="3" s="1"/>
  <c r="M53" i="3"/>
  <c r="M58" i="3" s="1"/>
  <c r="AI53" i="3"/>
  <c r="AI58" i="3" s="1"/>
  <c r="AG53" i="3"/>
  <c r="AG58" i="3" s="1"/>
  <c r="AE53" i="3"/>
  <c r="AE58" i="3" s="1"/>
  <c r="AC53" i="3"/>
  <c r="AC58" i="3" s="1"/>
  <c r="Y53" i="3"/>
  <c r="Y58" i="3" s="1"/>
  <c r="AA53" i="3"/>
  <c r="AA58" i="3" s="1"/>
  <c r="W53" i="3"/>
  <c r="W58" i="3" s="1"/>
  <c r="S53" i="3"/>
  <c r="S58" i="3" s="1"/>
  <c r="U53" i="3"/>
  <c r="U58" i="3" s="1"/>
  <c r="AE23" i="3"/>
  <c r="AE28" i="3" s="1"/>
  <c r="AI23" i="3"/>
  <c r="AI28" i="3" s="1"/>
  <c r="AG23" i="3"/>
  <c r="AG28" i="3" s="1"/>
  <c r="AC23" i="3"/>
  <c r="AC28" i="3" s="1"/>
  <c r="U23" i="3"/>
  <c r="U28" i="3" s="1"/>
  <c r="AA23" i="3"/>
  <c r="AA28" i="3" s="1"/>
  <c r="Y23" i="3"/>
  <c r="Y28" i="3" s="1"/>
  <c r="W23" i="3"/>
  <c r="W28" i="3" s="1"/>
  <c r="S23" i="3"/>
  <c r="S28" i="3" s="1"/>
  <c r="Q23" i="3"/>
  <c r="Q28" i="3" s="1"/>
  <c r="O23" i="3"/>
  <c r="O28" i="3" s="1"/>
  <c r="M23" i="3"/>
  <c r="M28" i="3" s="1"/>
  <c r="AI12" i="3"/>
  <c r="AG12" i="3"/>
  <c r="AE12" i="3"/>
  <c r="AC12" i="3"/>
  <c r="U12" i="3"/>
  <c r="AA12" i="3"/>
  <c r="Y12" i="3"/>
  <c r="W12" i="3"/>
  <c r="S12" i="3"/>
  <c r="Q12" i="3"/>
  <c r="AI15" i="4"/>
  <c r="AI20" i="4" s="1"/>
  <c r="AG15" i="4"/>
  <c r="AG20" i="4" s="1"/>
  <c r="AC15" i="4"/>
  <c r="AC20" i="4" s="1"/>
  <c r="AE15" i="4"/>
  <c r="AE20" i="4" s="1"/>
  <c r="AA15" i="4"/>
  <c r="AA20" i="4" s="1"/>
  <c r="S15" i="4"/>
  <c r="S20" i="4" s="1"/>
  <c r="Y15" i="4"/>
  <c r="Y20" i="4" s="1"/>
  <c r="W15" i="4"/>
  <c r="W20" i="4" s="1"/>
  <c r="U15" i="4"/>
  <c r="U20" i="4" s="1"/>
  <c r="O15" i="4"/>
  <c r="O20" i="4" s="1"/>
  <c r="Q15" i="4"/>
  <c r="Q20" i="4" s="1"/>
  <c r="M15" i="4"/>
  <c r="M20" i="4" s="1"/>
  <c r="AC31" i="3"/>
  <c r="AC36" i="3" s="1"/>
  <c r="AA31" i="3"/>
  <c r="AA36" i="3" s="1"/>
  <c r="Y31" i="3"/>
  <c r="Y36" i="3" s="1"/>
  <c r="AG31" i="3"/>
  <c r="AG36" i="3" s="1"/>
  <c r="W31" i="3"/>
  <c r="W36" i="3" s="1"/>
  <c r="O31" i="3"/>
  <c r="O36" i="3" s="1"/>
  <c r="U31" i="3"/>
  <c r="U36" i="3" s="1"/>
  <c r="S31" i="3"/>
  <c r="S36" i="3" s="1"/>
  <c r="Q31" i="3"/>
  <c r="Q36" i="3" s="1"/>
  <c r="M31" i="3"/>
  <c r="M36" i="3" s="1"/>
  <c r="AI31" i="3"/>
  <c r="AI36" i="3" s="1"/>
  <c r="AE31" i="3"/>
  <c r="AE36" i="3" s="1"/>
  <c r="O61" i="3"/>
  <c r="O66" i="3" s="1"/>
  <c r="M61" i="3"/>
  <c r="M66" i="3" s="1"/>
  <c r="AG61" i="3"/>
  <c r="AG66" i="3" s="1"/>
  <c r="S61" i="3"/>
  <c r="S66" i="3" s="1"/>
  <c r="W61" i="3"/>
  <c r="W66" i="3" s="1"/>
  <c r="AI61" i="3"/>
  <c r="AI66" i="3" s="1"/>
  <c r="AE61" i="3"/>
  <c r="AE66" i="3" s="1"/>
  <c r="AC61" i="3"/>
  <c r="AC66" i="3" s="1"/>
  <c r="AA61" i="3"/>
  <c r="AA66" i="3" s="1"/>
  <c r="Y61" i="3"/>
  <c r="Y66" i="3" s="1"/>
  <c r="U61" i="3"/>
  <c r="U66" i="3" s="1"/>
  <c r="Q61" i="3"/>
  <c r="Q66" i="3" s="1"/>
  <c r="Q69" i="3"/>
  <c r="Q74" i="3" s="1"/>
  <c r="AI69" i="3"/>
  <c r="AI74" i="3" s="1"/>
  <c r="AA69" i="3"/>
  <c r="AA74" i="3" s="1"/>
  <c r="AG69" i="3"/>
  <c r="AG74" i="3" s="1"/>
  <c r="AE69" i="3"/>
  <c r="AE74" i="3" s="1"/>
  <c r="AC69" i="3"/>
  <c r="AC74" i="3" s="1"/>
  <c r="Y69" i="3"/>
  <c r="Y74" i="3" s="1"/>
  <c r="W69" i="3"/>
  <c r="W74" i="3" s="1"/>
  <c r="U69" i="3"/>
  <c r="U74" i="3" s="1"/>
  <c r="S69" i="3"/>
  <c r="S74" i="3" s="1"/>
  <c r="O69" i="3"/>
  <c r="O74" i="3" s="1"/>
  <c r="M69" i="3"/>
  <c r="M74" i="3" s="1"/>
  <c r="K33" i="6"/>
  <c r="K52" i="6"/>
  <c r="K51" i="6"/>
  <c r="K50" i="6"/>
  <c r="K49" i="6"/>
  <c r="K27" i="5"/>
  <c r="K26" i="5"/>
  <c r="K29" i="5"/>
  <c r="K28" i="5"/>
  <c r="K73" i="5"/>
  <c r="K75" i="5"/>
  <c r="K74" i="5"/>
  <c r="K72" i="5"/>
  <c r="K41" i="5"/>
  <c r="K43" i="5"/>
  <c r="K42" i="5"/>
  <c r="K40" i="5"/>
  <c r="K18" i="5"/>
  <c r="K20" i="5"/>
  <c r="K19" i="5"/>
  <c r="K17" i="5"/>
  <c r="K64" i="5"/>
  <c r="K66" i="5"/>
  <c r="K65" i="5"/>
  <c r="K63" i="5"/>
  <c r="K82" i="5"/>
  <c r="K81" i="5"/>
  <c r="K84" i="5"/>
  <c r="K83" i="5"/>
  <c r="K8" i="5"/>
  <c r="K11" i="5"/>
  <c r="K10" i="5"/>
  <c r="K9" i="5"/>
  <c r="K50" i="5"/>
  <c r="K49" i="5"/>
  <c r="K52" i="5"/>
  <c r="K51" i="5"/>
  <c r="K16" i="4"/>
  <c r="K19" i="4"/>
  <c r="K18" i="4"/>
  <c r="K17" i="4"/>
  <c r="K38" i="4"/>
  <c r="K41" i="4"/>
  <c r="K40" i="4"/>
  <c r="K39" i="4"/>
  <c r="K49" i="3"/>
  <c r="K48" i="3"/>
  <c r="K47" i="3"/>
  <c r="K46" i="3"/>
  <c r="K73" i="3"/>
  <c r="K72" i="3"/>
  <c r="K71" i="3"/>
  <c r="K57" i="3"/>
  <c r="K56" i="3"/>
  <c r="K55" i="3"/>
  <c r="K54" i="3"/>
  <c r="K19" i="3"/>
  <c r="K18" i="3"/>
  <c r="K17" i="3"/>
  <c r="K16" i="3"/>
  <c r="K27" i="3"/>
  <c r="K26" i="3"/>
  <c r="K25" i="3"/>
  <c r="K11" i="3"/>
  <c r="K10" i="3"/>
  <c r="K8" i="3"/>
  <c r="K35" i="3"/>
  <c r="K34" i="3"/>
  <c r="K33" i="3"/>
  <c r="K32" i="3"/>
  <c r="K65" i="3"/>
  <c r="K64" i="3"/>
  <c r="K63" i="3"/>
  <c r="K62" i="3"/>
  <c r="AI84" i="2"/>
  <c r="AI89" i="2" s="1"/>
  <c r="AA84" i="2"/>
  <c r="AA89" i="2" s="1"/>
  <c r="S84" i="2"/>
  <c r="S89" i="2" s="1"/>
  <c r="AG84" i="2"/>
  <c r="AG89" i="2" s="1"/>
  <c r="Y84" i="2"/>
  <c r="Y89" i="2" s="1"/>
  <c r="Q84" i="2"/>
  <c r="Q89" i="2" s="1"/>
  <c r="AE84" i="2"/>
  <c r="AE89" i="2" s="1"/>
  <c r="W84" i="2"/>
  <c r="W89" i="2" s="1"/>
  <c r="O84" i="2"/>
  <c r="O89" i="2" s="1"/>
  <c r="AC84" i="2"/>
  <c r="AC89" i="2" s="1"/>
  <c r="U84" i="2"/>
  <c r="U89" i="2" s="1"/>
  <c r="M84" i="2"/>
  <c r="M89" i="2" s="1"/>
  <c r="O30" i="2"/>
  <c r="AE39" i="2"/>
  <c r="AA39" i="2"/>
  <c r="AI39" i="2"/>
  <c r="AG39" i="2"/>
  <c r="U39" i="2"/>
  <c r="W39" i="2"/>
  <c r="Q39" i="2"/>
  <c r="K77" i="2"/>
  <c r="AC75" i="2"/>
  <c r="AC80" i="2" s="1"/>
  <c r="U75" i="2"/>
  <c r="U80" i="2" s="1"/>
  <c r="M75" i="2"/>
  <c r="M80" i="2" s="1"/>
  <c r="AI75" i="2"/>
  <c r="AI80" i="2" s="1"/>
  <c r="AA75" i="2"/>
  <c r="AA80" i="2" s="1"/>
  <c r="S75" i="2"/>
  <c r="S80" i="2" s="1"/>
  <c r="AG75" i="2"/>
  <c r="AG80" i="2" s="1"/>
  <c r="Y75" i="2"/>
  <c r="Y80" i="2" s="1"/>
  <c r="Q75" i="2"/>
  <c r="Q80" i="2" s="1"/>
  <c r="AE75" i="2"/>
  <c r="AE80" i="2" s="1"/>
  <c r="W75" i="2"/>
  <c r="W80" i="2" s="1"/>
  <c r="O75" i="2"/>
  <c r="O80" i="2" s="1"/>
  <c r="Y43" i="2"/>
  <c r="Y45" i="2"/>
  <c r="Y44" i="2"/>
  <c r="Y42" i="2"/>
  <c r="AI54" i="2"/>
  <c r="AI59" i="2" s="1"/>
  <c r="AA54" i="2"/>
  <c r="AA59" i="2" s="1"/>
  <c r="S54" i="2"/>
  <c r="S59" i="2" s="1"/>
  <c r="M54" i="2"/>
  <c r="AG54" i="2"/>
  <c r="AG59" i="2" s="1"/>
  <c r="Y54" i="2"/>
  <c r="Y59" i="2" s="1"/>
  <c r="Q54" i="2"/>
  <c r="Q59" i="2" s="1"/>
  <c r="AE54" i="2"/>
  <c r="AE59" i="2" s="1"/>
  <c r="W54" i="2"/>
  <c r="W59" i="2" s="1"/>
  <c r="O54" i="2"/>
  <c r="O59" i="2" s="1"/>
  <c r="AC54" i="2"/>
  <c r="AC59" i="2" s="1"/>
  <c r="U54" i="2"/>
  <c r="U59" i="2" s="1"/>
  <c r="AC42" i="2"/>
  <c r="AC46" i="2" s="1"/>
  <c r="K29" i="2"/>
  <c r="K28" i="2"/>
  <c r="K26" i="2"/>
  <c r="K27" i="2"/>
  <c r="K11" i="2"/>
  <c r="K8" i="2"/>
  <c r="K10" i="2"/>
  <c r="K35" i="2"/>
  <c r="K38" i="2"/>
  <c r="K85" i="2"/>
  <c r="K87" i="2"/>
  <c r="K88" i="2"/>
  <c r="K86" i="2"/>
  <c r="K56" i="2"/>
  <c r="K58" i="2"/>
  <c r="K55" i="2"/>
  <c r="K79" i="2"/>
  <c r="K76" i="2"/>
  <c r="K46" i="2"/>
  <c r="K26" i="6"/>
  <c r="K36" i="2"/>
  <c r="K16" i="2"/>
  <c r="M41" i="6" l="1"/>
  <c r="C71" i="7" s="1"/>
  <c r="M42" i="6"/>
  <c r="E76" i="7"/>
  <c r="D76" i="7"/>
  <c r="Q22" i="6"/>
  <c r="Q26" i="6" s="1"/>
  <c r="O12" i="3"/>
  <c r="Q30" i="2"/>
  <c r="O38" i="2"/>
  <c r="O36" i="2"/>
  <c r="O35" i="2"/>
  <c r="M38" i="2"/>
  <c r="M36" i="2"/>
  <c r="M35" i="2"/>
  <c r="M39" i="2" s="1"/>
  <c r="AA61" i="2"/>
  <c r="AA66" i="2" s="1"/>
  <c r="Q61" i="2"/>
  <c r="Q66" i="2" s="1"/>
  <c r="M61" i="2"/>
  <c r="M66" i="2" s="1"/>
  <c r="K64" i="2"/>
  <c r="K62" i="2"/>
  <c r="Y61" i="2"/>
  <c r="Y66" i="2" s="1"/>
  <c r="AC61" i="2"/>
  <c r="AC66" i="2" s="1"/>
  <c r="S61" i="2"/>
  <c r="S66" i="2" s="1"/>
  <c r="AE61" i="2"/>
  <c r="AE66" i="2" s="1"/>
  <c r="K65" i="2"/>
  <c r="U61" i="2"/>
  <c r="U66" i="2" s="1"/>
  <c r="AG61" i="2"/>
  <c r="AG66" i="2" s="1"/>
  <c r="W61" i="2"/>
  <c r="W66" i="2" s="1"/>
  <c r="K63" i="2"/>
  <c r="AI61" i="2"/>
  <c r="AI66" i="2" s="1"/>
  <c r="O61" i="2"/>
  <c r="O66" i="2" s="1"/>
  <c r="M12" i="3"/>
  <c r="K41" i="6"/>
  <c r="AE27" i="2"/>
  <c r="AE30" i="2" s="1"/>
  <c r="AG27" i="2"/>
  <c r="AG30" i="2" s="1"/>
  <c r="AC27" i="2"/>
  <c r="AC30" i="2" s="1"/>
  <c r="S27" i="2"/>
  <c r="S30" i="2" s="1"/>
  <c r="U27" i="2"/>
  <c r="U30" i="2" s="1"/>
  <c r="AA27" i="2"/>
  <c r="AA30" i="2" s="1"/>
  <c r="W27" i="2"/>
  <c r="W30" i="2" s="1"/>
  <c r="Y27" i="2"/>
  <c r="Y30" i="2" s="1"/>
  <c r="AI27" i="2"/>
  <c r="AI30" i="2" s="1"/>
  <c r="O16" i="2"/>
  <c r="O18" i="2" s="1"/>
  <c r="M16" i="2"/>
  <c r="K18" i="2"/>
  <c r="M9" i="2"/>
  <c r="M12" i="2" s="1"/>
  <c r="K12" i="2"/>
  <c r="AA9" i="2"/>
  <c r="AA8" i="2"/>
  <c r="O11" i="2"/>
  <c r="O8" i="2"/>
  <c r="M50" i="3"/>
  <c r="U45" i="3"/>
  <c r="W45" i="3"/>
  <c r="O50" i="3"/>
  <c r="Q50" i="3"/>
  <c r="Y45" i="3"/>
  <c r="AA45" i="3"/>
  <c r="S50" i="3"/>
  <c r="K28" i="3"/>
  <c r="K50" i="3"/>
  <c r="K66" i="3"/>
  <c r="K12" i="3"/>
  <c r="Y37" i="2"/>
  <c r="Y35" i="2"/>
  <c r="Y38" i="2"/>
  <c r="Y36" i="2"/>
  <c r="S38" i="2"/>
  <c r="S39" i="2" s="1"/>
  <c r="AC38" i="2"/>
  <c r="AC39" i="2" s="1"/>
  <c r="AA11" i="2"/>
  <c r="AA21" i="2"/>
  <c r="M58" i="2"/>
  <c r="M59" i="2" s="1"/>
  <c r="Y46" i="2"/>
  <c r="K80" i="2"/>
  <c r="K30" i="2"/>
  <c r="K39" i="2"/>
  <c r="K20" i="2"/>
  <c r="K17" i="2"/>
  <c r="K19" i="2"/>
  <c r="K59" i="2"/>
  <c r="K53" i="6"/>
  <c r="K61" i="6" s="1"/>
  <c r="K53" i="5"/>
  <c r="K76" i="5"/>
  <c r="K44" i="5"/>
  <c r="K21" i="5"/>
  <c r="K58" i="3"/>
  <c r="K89" i="2"/>
  <c r="C8" i="7"/>
  <c r="O39" i="2" l="1"/>
  <c r="K66" i="2"/>
  <c r="O21" i="2"/>
  <c r="M18" i="2"/>
  <c r="M21" i="2" s="1"/>
  <c r="C7" i="7" s="1"/>
  <c r="O12" i="2"/>
  <c r="AA12" i="2"/>
  <c r="AI45" i="3"/>
  <c r="AI50" i="3" s="1"/>
  <c r="AA50" i="3"/>
  <c r="Y50" i="3"/>
  <c r="AG45" i="3"/>
  <c r="AG50" i="3" s="1"/>
  <c r="AE45" i="3"/>
  <c r="AE50" i="3" s="1"/>
  <c r="W50" i="3"/>
  <c r="U50" i="3"/>
  <c r="AC45" i="3"/>
  <c r="AC50" i="3" s="1"/>
  <c r="Y39" i="2"/>
  <c r="K21" i="2"/>
  <c r="Q61" i="6"/>
  <c r="Y61" i="6"/>
  <c r="AG61" i="6"/>
  <c r="S61" i="6"/>
  <c r="AA61" i="6"/>
  <c r="AI61" i="6"/>
  <c r="U61" i="6"/>
  <c r="AC61" i="6"/>
  <c r="M61" i="6"/>
  <c r="O61" i="6"/>
  <c r="W61" i="6"/>
  <c r="AE61" i="6"/>
  <c r="D8" i="7"/>
  <c r="E8" i="7" l="1"/>
  <c r="F8" i="7" l="1"/>
  <c r="D7" i="7"/>
  <c r="E7" i="7"/>
  <c r="G8" i="7" l="1"/>
  <c r="F7" i="7"/>
  <c r="H8" i="7" l="1"/>
  <c r="G7" i="7"/>
  <c r="I8" i="7" l="1"/>
  <c r="H7" i="7"/>
  <c r="J8" i="7" l="1"/>
  <c r="I7" i="7"/>
  <c r="K8" i="7" l="1"/>
  <c r="J7" i="7"/>
  <c r="L8" i="7" l="1"/>
  <c r="K7" i="7"/>
  <c r="N8" i="7" l="1"/>
  <c r="M8" i="7"/>
  <c r="L7" i="7"/>
  <c r="M7" i="7" l="1"/>
  <c r="N7" i="7" l="1"/>
  <c r="D69" i="7" l="1"/>
  <c r="E69" i="7"/>
  <c r="C69" i="7"/>
  <c r="F69" i="7" l="1"/>
  <c r="G69" i="7"/>
  <c r="H69" i="7" l="1"/>
  <c r="I69" i="7" l="1"/>
  <c r="J69" i="7" l="1"/>
  <c r="K69" i="7" l="1"/>
  <c r="L69" i="7" l="1"/>
  <c r="M69" i="7" l="1"/>
  <c r="N69" i="7" l="1"/>
  <c r="AA42" i="6" l="1"/>
  <c r="AI42" i="6"/>
  <c r="AC42" i="6"/>
  <c r="Y42" i="6"/>
  <c r="AE42" i="6"/>
  <c r="AG42" i="6"/>
  <c r="C70" i="7"/>
  <c r="D70" i="7" l="1"/>
  <c r="E70" i="7" l="1"/>
  <c r="F70" i="7" l="1"/>
  <c r="G70" i="7" l="1"/>
  <c r="H70" i="7" l="1"/>
  <c r="I70" i="7" l="1"/>
  <c r="J70" i="7" l="1"/>
  <c r="K70" i="7" l="1"/>
  <c r="L70" i="7" l="1"/>
  <c r="M70" i="7" l="1"/>
  <c r="N70" i="7" l="1"/>
  <c r="C9" i="7" l="1"/>
  <c r="D9" i="7" l="1"/>
  <c r="E9" i="7" l="1"/>
  <c r="F9" i="7" l="1"/>
  <c r="G9" i="7" l="1"/>
  <c r="H9" i="7" l="1"/>
  <c r="I9" i="7" l="1"/>
  <c r="J9" i="7" l="1"/>
  <c r="K9" i="7" l="1"/>
  <c r="L9" i="7" l="1"/>
  <c r="M9" i="7" l="1"/>
  <c r="N9" i="7" l="1"/>
  <c r="C6" i="7" l="1"/>
  <c r="D6" i="7" l="1"/>
  <c r="E6" i="7" l="1"/>
  <c r="F6" i="7" l="1"/>
  <c r="G6" i="7" l="1"/>
  <c r="H6" i="7" l="1"/>
  <c r="I6" i="7" l="1"/>
  <c r="J6" i="7" l="1"/>
  <c r="K6" i="7" l="1"/>
  <c r="L6" i="7" l="1"/>
  <c r="M6" i="7" l="1"/>
  <c r="N6" i="7" l="1"/>
  <c r="M47" i="2" l="1"/>
  <c r="C10" i="7"/>
  <c r="C11" i="7" s="1"/>
  <c r="K47" i="2"/>
  <c r="D10" i="7" l="1"/>
  <c r="D11" i="7" s="1"/>
  <c r="O47" i="2"/>
  <c r="E10" i="7" l="1"/>
  <c r="E11" i="7" s="1"/>
  <c r="Q47" i="2"/>
  <c r="S47" i="2" l="1"/>
  <c r="F10" i="7"/>
  <c r="F11" i="7" s="1"/>
  <c r="U47" i="2" l="1"/>
  <c r="G10" i="7"/>
  <c r="G11" i="7" s="1"/>
  <c r="W47" i="2" l="1"/>
  <c r="H10" i="7"/>
  <c r="H11" i="7" s="1"/>
  <c r="I10" i="7" l="1"/>
  <c r="I11" i="7" s="1"/>
  <c r="Y47" i="2"/>
  <c r="AA47" i="2" l="1"/>
  <c r="J10" i="7"/>
  <c r="J11" i="7" s="1"/>
  <c r="AC47" i="2" l="1"/>
  <c r="K10" i="7"/>
  <c r="K11" i="7" s="1"/>
  <c r="AE47" i="2" l="1"/>
  <c r="L10" i="7"/>
  <c r="L11" i="7" s="1"/>
  <c r="M10" i="7" l="1"/>
  <c r="M11" i="7" s="1"/>
  <c r="AG47" i="2"/>
  <c r="N10" i="7" l="1"/>
  <c r="N11" i="7" s="1"/>
  <c r="AI47" i="2"/>
  <c r="K85" i="5" l="1"/>
  <c r="M86" i="5" s="1"/>
  <c r="C61" i="7" l="1"/>
  <c r="D61" i="7" l="1"/>
  <c r="E61" i="7" l="1"/>
  <c r="F61" i="7" l="1"/>
  <c r="G61" i="7" l="1"/>
  <c r="H61" i="7" l="1"/>
  <c r="I61" i="7" l="1"/>
  <c r="J61" i="7" l="1"/>
  <c r="K61" i="7" l="1"/>
  <c r="L61" i="7" l="1"/>
  <c r="N61" i="7" l="1"/>
  <c r="M61" i="7"/>
  <c r="K19" i="6"/>
  <c r="W42" i="6" l="1"/>
  <c r="C68" i="7" l="1"/>
  <c r="D68" i="7"/>
  <c r="E68" i="7" l="1"/>
  <c r="F68" i="7" l="1"/>
  <c r="G68" i="7" l="1"/>
  <c r="H68" i="7" l="1"/>
  <c r="I68" i="7" l="1"/>
  <c r="J68" i="7" l="1"/>
  <c r="K68" i="7" l="1"/>
  <c r="L68" i="7" l="1"/>
  <c r="M68" i="7" l="1"/>
  <c r="N68" i="7" l="1"/>
  <c r="K42" i="6"/>
  <c r="U42" i="6" l="1"/>
  <c r="S42" i="6"/>
  <c r="O42" i="6"/>
  <c r="Q42" i="6"/>
  <c r="E72" i="7" l="1"/>
  <c r="D72" i="7"/>
  <c r="C72" i="7"/>
  <c r="F72" i="7" l="1"/>
  <c r="G72" i="7" l="1"/>
  <c r="H72" i="7" l="1"/>
  <c r="I72" i="7" l="1"/>
  <c r="J72" i="7" l="1"/>
  <c r="K72" i="7" l="1"/>
  <c r="L72" i="7" l="1"/>
  <c r="M72" i="7" l="1"/>
  <c r="N72" i="7" l="1"/>
  <c r="C73" i="7"/>
  <c r="C74" i="7" l="1"/>
  <c r="D73" i="7"/>
  <c r="D74" i="7" l="1"/>
  <c r="E73" i="7"/>
  <c r="E74" i="7" l="1"/>
  <c r="F73" i="7"/>
  <c r="F74" i="7" l="1"/>
  <c r="G73" i="7"/>
  <c r="G74" i="7" l="1"/>
  <c r="H73" i="7"/>
  <c r="H74" i="7" l="1"/>
  <c r="I73" i="7"/>
  <c r="I74" i="7" l="1"/>
  <c r="J73" i="7"/>
  <c r="J74" i="7" l="1"/>
  <c r="K73" i="7"/>
  <c r="K74" i="7" l="1"/>
  <c r="L73" i="7"/>
  <c r="L74" i="7" l="1"/>
  <c r="M73" i="7"/>
  <c r="M74" i="7" l="1"/>
  <c r="N73" i="7"/>
  <c r="N74" i="7" l="1"/>
  <c r="M67" i="2"/>
  <c r="C12" i="7" l="1"/>
  <c r="D12" i="7" l="1"/>
  <c r="E12" i="7" l="1"/>
  <c r="F12" i="7" l="1"/>
  <c r="G12" i="7" l="1"/>
  <c r="H12" i="7" l="1"/>
  <c r="I12" i="7" l="1"/>
  <c r="J12" i="7" l="1"/>
  <c r="K12" i="7" l="1"/>
  <c r="L12" i="7" l="1"/>
  <c r="M12" i="7" l="1"/>
  <c r="N12" i="7" l="1"/>
  <c r="K67" i="2" l="1"/>
  <c r="C13" i="7" l="1"/>
  <c r="C14" i="7" s="1"/>
  <c r="O67" i="2" l="1"/>
  <c r="D13" i="7"/>
  <c r="D14" i="7" s="1"/>
  <c r="E13" i="7" l="1"/>
  <c r="E14" i="7" s="1"/>
  <c r="Q67" i="2"/>
  <c r="F13" i="7" l="1"/>
  <c r="F14" i="7" s="1"/>
  <c r="S67" i="2"/>
  <c r="U67" i="2" l="1"/>
  <c r="G13" i="7"/>
  <c r="G14" i="7" s="1"/>
  <c r="H13" i="7" l="1"/>
  <c r="H14" i="7" s="1"/>
  <c r="W67" i="2"/>
  <c r="Y67" i="2" l="1"/>
  <c r="I13" i="7"/>
  <c r="I14" i="7" s="1"/>
  <c r="AA67" i="2" l="1"/>
  <c r="J13" i="7"/>
  <c r="J14" i="7" s="1"/>
  <c r="K13" i="7" l="1"/>
  <c r="K14" i="7" s="1"/>
  <c r="AC67" i="2"/>
  <c r="AE67" i="2" l="1"/>
  <c r="L13" i="7"/>
  <c r="L14" i="7" s="1"/>
  <c r="M13" i="7" l="1"/>
  <c r="M14" i="7" s="1"/>
  <c r="AG67" i="2"/>
  <c r="N13" i="7" l="1"/>
  <c r="N14" i="7" s="1"/>
  <c r="AI67" i="2"/>
  <c r="C15" i="7" l="1"/>
  <c r="D15" i="7" l="1"/>
  <c r="E15" i="7" l="1"/>
  <c r="F15" i="7" l="1"/>
  <c r="G15" i="7" l="1"/>
  <c r="H15" i="7" l="1"/>
  <c r="I15" i="7" l="1"/>
  <c r="J15" i="7" l="1"/>
  <c r="K15" i="7" l="1"/>
  <c r="L15" i="7" l="1"/>
  <c r="M15" i="7" l="1"/>
  <c r="N15" i="7" l="1"/>
  <c r="K91" i="2" l="1"/>
  <c r="K92" i="2" s="1"/>
  <c r="M91" i="2" l="1"/>
  <c r="M92" i="2" s="1"/>
  <c r="C16" i="7"/>
  <c r="C17" i="7" s="1"/>
  <c r="C18" i="7" s="1"/>
  <c r="O91" i="2" l="1"/>
  <c r="O92" i="2" s="1"/>
  <c r="D16" i="7"/>
  <c r="D17" i="7" s="1"/>
  <c r="D18" i="7" s="1"/>
  <c r="Q91" i="2" l="1"/>
  <c r="Q92" i="2" s="1"/>
  <c r="E16" i="7"/>
  <c r="E17" i="7" s="1"/>
  <c r="E18" i="7" s="1"/>
  <c r="S91" i="2" l="1"/>
  <c r="S92" i="2" s="1"/>
  <c r="F16" i="7"/>
  <c r="F17" i="7" s="1"/>
  <c r="F18" i="7" s="1"/>
  <c r="U91" i="2" l="1"/>
  <c r="U92" i="2" s="1"/>
  <c r="G16" i="7"/>
  <c r="G17" i="7" s="1"/>
  <c r="G18" i="7" s="1"/>
  <c r="H16" i="7" l="1"/>
  <c r="H17" i="7" s="1"/>
  <c r="H18" i="7" s="1"/>
  <c r="W91" i="2"/>
  <c r="W92" i="2" s="1"/>
  <c r="Y91" i="2" l="1"/>
  <c r="Y92" i="2" s="1"/>
  <c r="I16" i="7"/>
  <c r="I17" i="7" s="1"/>
  <c r="I18" i="7" s="1"/>
  <c r="J16" i="7" l="1"/>
  <c r="J17" i="7" s="1"/>
  <c r="J18" i="7" s="1"/>
  <c r="AA91" i="2"/>
  <c r="AA92" i="2" s="1"/>
  <c r="AC91" i="2" l="1"/>
  <c r="AC92" i="2" s="1"/>
  <c r="K16" i="7"/>
  <c r="K17" i="7" s="1"/>
  <c r="K18" i="7" s="1"/>
  <c r="L16" i="7" l="1"/>
  <c r="L17" i="7" s="1"/>
  <c r="L18" i="7" s="1"/>
  <c r="AE91" i="2"/>
  <c r="AE92" i="2" s="1"/>
  <c r="M16" i="7" l="1"/>
  <c r="M17" i="7" s="1"/>
  <c r="M18" i="7" s="1"/>
  <c r="AG91" i="2"/>
  <c r="AG92" i="2" s="1"/>
  <c r="AI91" i="2" l="1"/>
  <c r="AI92" i="2" s="1"/>
  <c r="N16" i="7"/>
  <c r="N17" i="7" s="1"/>
  <c r="N18" i="7" s="1"/>
  <c r="D23" i="7" l="1"/>
  <c r="C23" i="7" l="1"/>
  <c r="F23" i="7" l="1"/>
  <c r="E23" i="7"/>
  <c r="G23" i="7" l="1"/>
  <c r="H23" i="7"/>
  <c r="I23" i="7" l="1"/>
  <c r="J23" i="7" l="1"/>
  <c r="K23" i="7" l="1"/>
  <c r="L23" i="7" l="1"/>
  <c r="M23" i="7" l="1"/>
  <c r="N23" i="7" l="1"/>
  <c r="K20" i="3"/>
  <c r="C24" i="7" l="1"/>
  <c r="D24" i="7" l="1"/>
  <c r="E24" i="7" l="1"/>
  <c r="F24" i="7" l="1"/>
  <c r="G24" i="7" l="1"/>
  <c r="H24" i="7" l="1"/>
  <c r="I24" i="7" l="1"/>
  <c r="J24" i="7" l="1"/>
  <c r="K24" i="7" l="1"/>
  <c r="L24" i="7" l="1"/>
  <c r="M24" i="7" l="1"/>
  <c r="N24" i="7" l="1"/>
  <c r="C25" i="7" l="1"/>
  <c r="D25" i="7" l="1"/>
  <c r="E25" i="7" l="1"/>
  <c r="F25" i="7" l="1"/>
  <c r="G25" i="7" l="1"/>
  <c r="H25" i="7" l="1"/>
  <c r="I25" i="7" l="1"/>
  <c r="J25" i="7" l="1"/>
  <c r="K25" i="7" l="1"/>
  <c r="L25" i="7" l="1"/>
  <c r="M25" i="7" l="1"/>
  <c r="N25" i="7" l="1"/>
  <c r="K36" i="3"/>
  <c r="C26" i="7" l="1"/>
  <c r="C27" i="7" s="1"/>
  <c r="M37" i="3"/>
  <c r="K37" i="3"/>
  <c r="O37" i="3" l="1"/>
  <c r="D26" i="7"/>
  <c r="D27" i="7" s="1"/>
  <c r="Q37" i="3" l="1"/>
  <c r="E26" i="7"/>
  <c r="E27" i="7" s="1"/>
  <c r="S37" i="3" l="1"/>
  <c r="F26" i="7"/>
  <c r="F27" i="7" s="1"/>
  <c r="G26" i="7" l="1"/>
  <c r="G27" i="7" s="1"/>
  <c r="U37" i="3"/>
  <c r="W37" i="3" l="1"/>
  <c r="H26" i="7"/>
  <c r="H27" i="7" s="1"/>
  <c r="Y37" i="3" l="1"/>
  <c r="I26" i="7"/>
  <c r="I27" i="7" s="1"/>
  <c r="J26" i="7" l="1"/>
  <c r="J27" i="7" s="1"/>
  <c r="AA37" i="3"/>
  <c r="AC37" i="3" l="1"/>
  <c r="K26" i="7"/>
  <c r="K27" i="7" s="1"/>
  <c r="AE37" i="3" l="1"/>
  <c r="L26" i="7"/>
  <c r="L27" i="7" s="1"/>
  <c r="AG37" i="3" l="1"/>
  <c r="M26" i="7"/>
  <c r="M27" i="7" s="1"/>
  <c r="AI37" i="3" l="1"/>
  <c r="N26" i="7"/>
  <c r="N27" i="7" s="1"/>
  <c r="C28" i="7" l="1"/>
  <c r="D28" i="7" l="1"/>
  <c r="E28" i="7" l="1"/>
  <c r="F28" i="7" l="1"/>
  <c r="G28" i="7" l="1"/>
  <c r="H28" i="7" l="1"/>
  <c r="I28" i="7" l="1"/>
  <c r="J28" i="7" l="1"/>
  <c r="K28" i="7" l="1"/>
  <c r="L28" i="7" l="1"/>
  <c r="M28" i="7" l="1"/>
  <c r="N28" i="7" l="1"/>
  <c r="C29" i="7" l="1"/>
  <c r="D29" i="7" l="1"/>
  <c r="E29" i="7" l="1"/>
  <c r="F29" i="7" l="1"/>
  <c r="G29" i="7" l="1"/>
  <c r="H29" i="7" l="1"/>
  <c r="I29" i="7" l="1"/>
  <c r="J29" i="7" l="1"/>
  <c r="K29" i="7" l="1"/>
  <c r="L29" i="7" l="1"/>
  <c r="M29" i="7" l="1"/>
  <c r="N29" i="7" l="1"/>
  <c r="C30" i="7" l="1"/>
  <c r="D30" i="7" l="1"/>
  <c r="E30" i="7" l="1"/>
  <c r="F30" i="7" l="1"/>
  <c r="G30" i="7" l="1"/>
  <c r="H30" i="7" l="1"/>
  <c r="I30" i="7" l="1"/>
  <c r="J30" i="7" l="1"/>
  <c r="K30" i="7" l="1"/>
  <c r="L30" i="7" l="1"/>
  <c r="M30" i="7" l="1"/>
  <c r="N30" i="7" l="1"/>
  <c r="K74" i="3"/>
  <c r="K82" i="3" s="1"/>
  <c r="K83" i="3" s="1"/>
  <c r="W82" i="3" l="1"/>
  <c r="W83" i="3" s="1"/>
  <c r="AE82" i="3"/>
  <c r="AE83" i="3" s="1"/>
  <c r="Q82" i="3"/>
  <c r="Q83" i="3" s="1"/>
  <c r="Y82" i="3"/>
  <c r="Y83" i="3" s="1"/>
  <c r="AG82" i="3"/>
  <c r="AG83" i="3" s="1"/>
  <c r="S82" i="3"/>
  <c r="S83" i="3" s="1"/>
  <c r="AA82" i="3"/>
  <c r="AA83" i="3" s="1"/>
  <c r="AI82" i="3"/>
  <c r="AI83" i="3" s="1"/>
  <c r="U82" i="3"/>
  <c r="U83" i="3" s="1"/>
  <c r="AC82" i="3"/>
  <c r="AC83" i="3" s="1"/>
  <c r="M82" i="3"/>
  <c r="M83" i="3" s="1"/>
  <c r="C31" i="7" l="1"/>
  <c r="C33" i="7" s="1"/>
  <c r="C34" i="7" s="1"/>
  <c r="D31" i="7"/>
  <c r="D33" i="7" s="1"/>
  <c r="D34" i="7" s="1"/>
  <c r="O82" i="3"/>
  <c r="O83" i="3" s="1"/>
  <c r="E31" i="7"/>
  <c r="E33" i="7" s="1"/>
  <c r="E34" i="7" s="1"/>
  <c r="F31" i="7" l="1"/>
  <c r="F33" i="7" s="1"/>
  <c r="F34" i="7" s="1"/>
  <c r="G31" i="7" l="1"/>
  <c r="G33" i="7" s="1"/>
  <c r="G34" i="7" s="1"/>
  <c r="H31" i="7" l="1"/>
  <c r="H33" i="7" s="1"/>
  <c r="H34" i="7" s="1"/>
  <c r="I31" i="7" l="1"/>
  <c r="I33" i="7" s="1"/>
  <c r="I34" i="7" s="1"/>
  <c r="J31" i="7" l="1"/>
  <c r="J33" i="7" s="1"/>
  <c r="J34" i="7" s="1"/>
  <c r="K31" i="7" l="1"/>
  <c r="K33" i="7" s="1"/>
  <c r="K34" i="7" s="1"/>
  <c r="L31" i="7" l="1"/>
  <c r="L33" i="7" s="1"/>
  <c r="L34" i="7" s="1"/>
  <c r="M31" i="7" l="1"/>
  <c r="M33" i="7" s="1"/>
  <c r="M34" i="7" s="1"/>
  <c r="N31" i="7" l="1"/>
  <c r="N33" i="7" s="1"/>
  <c r="N34" i="7" s="1"/>
  <c r="K12" i="4" l="1"/>
  <c r="C40" i="7" l="1"/>
  <c r="D40" i="7" l="1"/>
  <c r="E40" i="7" l="1"/>
  <c r="F40" i="7" l="1"/>
  <c r="G40" i="7" l="1"/>
  <c r="H40" i="7" l="1"/>
  <c r="I40" i="7" l="1"/>
  <c r="J40" i="7" l="1"/>
  <c r="K40" i="7" l="1"/>
  <c r="L40" i="7" l="1"/>
  <c r="M40" i="7" l="1"/>
  <c r="N40" i="7" l="1"/>
  <c r="K20" i="4"/>
  <c r="K21" i="4" l="1"/>
  <c r="C41" i="7"/>
  <c r="C42" i="7" s="1"/>
  <c r="M21" i="4" l="1"/>
  <c r="M50" i="4" s="1"/>
  <c r="O21" i="4"/>
  <c r="O50" i="4" s="1"/>
  <c r="D41" i="7"/>
  <c r="D42" i="7" s="1"/>
  <c r="E41" i="7" l="1"/>
  <c r="E42" i="7" s="1"/>
  <c r="Q21" i="4"/>
  <c r="F41" i="7" l="1"/>
  <c r="F42" i="7" s="1"/>
  <c r="S21" i="4"/>
  <c r="U21" i="4" l="1"/>
  <c r="G41" i="7"/>
  <c r="G42" i="7" s="1"/>
  <c r="H41" i="7" l="1"/>
  <c r="H42" i="7" s="1"/>
  <c r="W21" i="4"/>
  <c r="Y21" i="4" l="1"/>
  <c r="I41" i="7"/>
  <c r="I42" i="7" s="1"/>
  <c r="J41" i="7" l="1"/>
  <c r="J42" i="7" s="1"/>
  <c r="AA21" i="4"/>
  <c r="K41" i="7" l="1"/>
  <c r="K42" i="7" s="1"/>
  <c r="AC21" i="4"/>
  <c r="L41" i="7" l="1"/>
  <c r="L42" i="7" s="1"/>
  <c r="AE21" i="4"/>
  <c r="AG21" i="4" l="1"/>
  <c r="M41" i="7"/>
  <c r="M42" i="7" s="1"/>
  <c r="N41" i="7" l="1"/>
  <c r="N42" i="7" s="1"/>
  <c r="AI21" i="4"/>
  <c r="K34" i="4"/>
  <c r="D43" i="7" l="1"/>
  <c r="C43" i="7" l="1"/>
  <c r="E43" i="7"/>
  <c r="F43" i="7" l="1"/>
  <c r="G43" i="7" l="1"/>
  <c r="H43" i="7" l="1"/>
  <c r="I43" i="7" l="1"/>
  <c r="J43" i="7" l="1"/>
  <c r="K43" i="7" l="1"/>
  <c r="L43" i="7" l="1"/>
  <c r="N43" i="7" l="1"/>
  <c r="M43" i="7"/>
  <c r="K42" i="4"/>
  <c r="C44" i="7" l="1"/>
  <c r="D44" i="7" l="1"/>
  <c r="E44" i="7" l="1"/>
  <c r="F44" i="7" l="1"/>
  <c r="G44" i="7" l="1"/>
  <c r="H44" i="7" l="1"/>
  <c r="I44" i="7" l="1"/>
  <c r="J44" i="7" l="1"/>
  <c r="K44" i="7" l="1"/>
  <c r="L44" i="7" l="1"/>
  <c r="N44" i="7" l="1"/>
  <c r="M44" i="7"/>
  <c r="K49" i="4"/>
  <c r="K50" i="4" s="1"/>
  <c r="W50" i="4" l="1"/>
  <c r="AE50" i="4"/>
  <c r="S50" i="4"/>
  <c r="AA50" i="4"/>
  <c r="AI50" i="4"/>
  <c r="U50" i="4"/>
  <c r="AC50" i="4"/>
  <c r="Q50" i="4"/>
  <c r="Y50" i="4"/>
  <c r="AG50" i="4"/>
  <c r="K51" i="4"/>
  <c r="C45" i="7" l="1"/>
  <c r="C47" i="7" s="1"/>
  <c r="M51" i="4"/>
  <c r="D45" i="7" l="1"/>
  <c r="D47" i="7" s="1"/>
  <c r="O51" i="4"/>
  <c r="Q51" i="4" l="1"/>
  <c r="E45" i="7"/>
  <c r="E46" i="7" s="1"/>
  <c r="E47" i="7" s="1"/>
  <c r="F45" i="7" l="1"/>
  <c r="F46" i="7" s="1"/>
  <c r="F47" i="7" s="1"/>
  <c r="S51" i="4"/>
  <c r="U51" i="4" l="1"/>
  <c r="G45" i="7"/>
  <c r="G46" i="7" s="1"/>
  <c r="G47" i="7" s="1"/>
  <c r="H45" i="7" l="1"/>
  <c r="H46" i="7" s="1"/>
  <c r="H47" i="7" s="1"/>
  <c r="W51" i="4"/>
  <c r="Y51" i="4" l="1"/>
  <c r="I45" i="7"/>
  <c r="I46" i="7" s="1"/>
  <c r="I47" i="7" s="1"/>
  <c r="J45" i="7" l="1"/>
  <c r="J46" i="7" s="1"/>
  <c r="J47" i="7" s="1"/>
  <c r="AA51" i="4"/>
  <c r="AC51" i="4" l="1"/>
  <c r="K45" i="7"/>
  <c r="K46" i="7" s="1"/>
  <c r="K47" i="7" s="1"/>
  <c r="L45" i="7" l="1"/>
  <c r="L46" i="7" s="1"/>
  <c r="L47" i="7" s="1"/>
  <c r="AE51" i="4"/>
  <c r="AG51" i="4" l="1"/>
  <c r="AI51" i="4"/>
  <c r="N45" i="7"/>
  <c r="N46" i="7" s="1"/>
  <c r="N47" i="7" s="1"/>
  <c r="M45" i="7"/>
  <c r="M46" i="7" s="1"/>
  <c r="M47" i="7" s="1"/>
  <c r="K12" i="5"/>
  <c r="C52" i="7" l="1"/>
  <c r="E52" i="7"/>
  <c r="D52" i="7"/>
  <c r="F52" i="7" l="1"/>
  <c r="G52" i="7" l="1"/>
  <c r="H52" i="7" l="1"/>
  <c r="I52" i="7" l="1"/>
  <c r="J52" i="7" l="1"/>
  <c r="K52" i="7" l="1"/>
  <c r="L52" i="7" l="1"/>
  <c r="M52" i="7" l="1"/>
  <c r="N52" i="7" l="1"/>
  <c r="C53" i="7" l="1"/>
  <c r="D53" i="7" l="1"/>
  <c r="E53" i="7" l="1"/>
  <c r="F53" i="7" l="1"/>
  <c r="G53" i="7" l="1"/>
  <c r="H53" i="7" l="1"/>
  <c r="I53" i="7" l="1"/>
  <c r="J53" i="7" l="1"/>
  <c r="K53" i="7" l="1"/>
  <c r="L53" i="7" l="1"/>
  <c r="M53" i="7" l="1"/>
  <c r="N53" i="7" l="1"/>
  <c r="K30" i="5"/>
  <c r="M31" i="5" l="1"/>
  <c r="C54" i="7"/>
  <c r="C55" i="7" s="1"/>
  <c r="K31" i="5"/>
  <c r="D54" i="7" l="1"/>
  <c r="D55" i="7" s="1"/>
  <c r="O31" i="5"/>
  <c r="Q31" i="5" l="1"/>
  <c r="E54" i="7"/>
  <c r="E55" i="7" s="1"/>
  <c r="F54" i="7" l="1"/>
  <c r="F55" i="7" s="1"/>
  <c r="S31" i="5"/>
  <c r="U31" i="5" l="1"/>
  <c r="G54" i="7"/>
  <c r="G55" i="7" s="1"/>
  <c r="H54" i="7" l="1"/>
  <c r="H55" i="7" s="1"/>
  <c r="W31" i="5"/>
  <c r="I54" i="7" l="1"/>
  <c r="I55" i="7" s="1"/>
  <c r="Y31" i="5"/>
  <c r="AA31" i="5" l="1"/>
  <c r="J54" i="7"/>
  <c r="J55" i="7" s="1"/>
  <c r="AC31" i="5" l="1"/>
  <c r="K54" i="7"/>
  <c r="K55" i="7" s="1"/>
  <c r="AE31" i="5" l="1"/>
  <c r="L54" i="7"/>
  <c r="L55" i="7" s="1"/>
  <c r="AG31" i="5" l="1"/>
  <c r="M54" i="7"/>
  <c r="M55" i="7" s="1"/>
  <c r="N54" i="7" l="1"/>
  <c r="N55" i="7" s="1"/>
  <c r="AI31" i="5"/>
  <c r="C56" i="7" l="1"/>
  <c r="D56" i="7" l="1"/>
  <c r="E56" i="7" l="1"/>
  <c r="F56" i="7" l="1"/>
  <c r="G56" i="7" l="1"/>
  <c r="H56" i="7" l="1"/>
  <c r="I56" i="7" l="1"/>
  <c r="J56" i="7" l="1"/>
  <c r="K56" i="7" l="1"/>
  <c r="L56" i="7" l="1"/>
  <c r="M56" i="7" l="1"/>
  <c r="N56" i="7" l="1"/>
  <c r="K54" i="5" l="1"/>
  <c r="M54" i="5" l="1"/>
  <c r="M87" i="5" s="1"/>
  <c r="C57" i="7"/>
  <c r="C58" i="7" s="1"/>
  <c r="O54" i="5" l="1"/>
  <c r="D57" i="7"/>
  <c r="D58" i="7" s="1"/>
  <c r="E57" i="7" l="1"/>
  <c r="E58" i="7" s="1"/>
  <c r="Q54" i="5"/>
  <c r="F57" i="7" l="1"/>
  <c r="F58" i="7" s="1"/>
  <c r="S54" i="5"/>
  <c r="U54" i="5" l="1"/>
  <c r="G57" i="7"/>
  <c r="G58" i="7" s="1"/>
  <c r="H57" i="7" l="1"/>
  <c r="H58" i="7" s="1"/>
  <c r="W54" i="5"/>
  <c r="Y54" i="5" l="1"/>
  <c r="I57" i="7"/>
  <c r="I58" i="7" s="1"/>
  <c r="J57" i="7" l="1"/>
  <c r="J58" i="7" s="1"/>
  <c r="AA54" i="5"/>
  <c r="K57" i="7" l="1"/>
  <c r="K58" i="7" s="1"/>
  <c r="AC54" i="5"/>
  <c r="AE54" i="5" l="1"/>
  <c r="L57" i="7"/>
  <c r="L58" i="7" s="1"/>
  <c r="M57" i="7" l="1"/>
  <c r="M58" i="7" s="1"/>
  <c r="AG54" i="5"/>
  <c r="N57" i="7" l="1"/>
  <c r="N58" i="7" s="1"/>
  <c r="AI54" i="5"/>
  <c r="K67" i="5"/>
  <c r="E59" i="7" l="1"/>
  <c r="C59" i="7"/>
  <c r="D59" i="7"/>
  <c r="F59" i="7" l="1"/>
  <c r="G59" i="7" l="1"/>
  <c r="H59" i="7" l="1"/>
  <c r="I59" i="7" l="1"/>
  <c r="J59" i="7" l="1"/>
  <c r="K59" i="7" l="1"/>
  <c r="L59" i="7" l="1"/>
  <c r="M59" i="7" l="1"/>
  <c r="N59" i="7" l="1"/>
  <c r="K86" i="5" l="1"/>
  <c r="K87" i="5" s="1"/>
  <c r="C60" i="7" l="1"/>
  <c r="C62" i="7" s="1"/>
  <c r="C63" i="7" s="1"/>
  <c r="O86" i="5" l="1"/>
  <c r="O87" i="5" s="1"/>
  <c r="D60" i="7"/>
  <c r="D62" i="7" s="1"/>
  <c r="D63" i="7" s="1"/>
  <c r="E60" i="7" l="1"/>
  <c r="E62" i="7" s="1"/>
  <c r="E63" i="7" s="1"/>
  <c r="Q86" i="5"/>
  <c r="Q87" i="5" s="1"/>
  <c r="S86" i="5" l="1"/>
  <c r="S87" i="5" s="1"/>
  <c r="F60" i="7"/>
  <c r="F62" i="7" s="1"/>
  <c r="F63" i="7" s="1"/>
  <c r="G60" i="7" l="1"/>
  <c r="G62" i="7" s="1"/>
  <c r="G63" i="7" s="1"/>
  <c r="U86" i="5"/>
  <c r="U87" i="5" s="1"/>
  <c r="H60" i="7" l="1"/>
  <c r="H62" i="7" s="1"/>
  <c r="H63" i="7" s="1"/>
  <c r="W86" i="5"/>
  <c r="W87" i="5" s="1"/>
  <c r="Y86" i="5" l="1"/>
  <c r="Y87" i="5" s="1"/>
  <c r="I60" i="7"/>
  <c r="I62" i="7" s="1"/>
  <c r="I63" i="7" s="1"/>
  <c r="AA86" i="5" l="1"/>
  <c r="AA87" i="5" s="1"/>
  <c r="J60" i="7"/>
  <c r="J62" i="7" s="1"/>
  <c r="J63" i="7" s="1"/>
  <c r="AC86" i="5" l="1"/>
  <c r="AC87" i="5" s="1"/>
  <c r="K60" i="7"/>
  <c r="K62" i="7" s="1"/>
  <c r="K63" i="7" s="1"/>
  <c r="L60" i="7" l="1"/>
  <c r="L62" i="7" s="1"/>
  <c r="L63" i="7" s="1"/>
  <c r="AE86" i="5"/>
  <c r="AE87" i="5" s="1"/>
  <c r="M60" i="7" l="1"/>
  <c r="M62" i="7" s="1"/>
  <c r="M63" i="7" s="1"/>
  <c r="AG86" i="5"/>
  <c r="AG87" i="5" s="1"/>
  <c r="AI86" i="5" l="1"/>
  <c r="AI87" i="5" s="1"/>
  <c r="N60" i="7"/>
  <c r="N62" i="7" s="1"/>
  <c r="N63" i="7" s="1"/>
</calcChain>
</file>

<file path=xl/comments1.xml><?xml version="1.0" encoding="utf-8"?>
<comments xmlns="http://schemas.openxmlformats.org/spreadsheetml/2006/main">
  <authors>
    <author>Kelly Marcela Torres Riscanevo</author>
  </authors>
  <commentList>
    <comment ref="A13" authorId="0" shapeId="0">
      <text>
        <r>
          <rPr>
            <b/>
            <sz val="9"/>
            <color indexed="81"/>
            <rFont val="Tahoma"/>
            <family val="2"/>
          </rPr>
          <t>Kelly Marcela Torres Riscanevo:</t>
        </r>
        <r>
          <rPr>
            <sz val="9"/>
            <color indexed="81"/>
            <rFont val="Tahoma"/>
            <family val="2"/>
          </rPr>
          <t xml:space="preserve">
Esto necesita visitas a campo o es solo oficina?
Quienes lo realizan?
Perfiles y tiempo de dedicación?</t>
        </r>
      </text>
    </comment>
  </commentList>
</comments>
</file>

<file path=xl/comments2.xml><?xml version="1.0" encoding="utf-8"?>
<comments xmlns="http://schemas.openxmlformats.org/spreadsheetml/2006/main">
  <authors>
    <author>USUARIO</author>
  </authors>
  <commentList>
    <comment ref="A52" authorId="0" shapeId="0">
      <text>
        <r>
          <rPr>
            <b/>
            <sz val="9"/>
            <color indexed="81"/>
            <rFont val="Tahoma"/>
            <family val="2"/>
          </rPr>
          <t>USUARIO:</t>
        </r>
        <r>
          <rPr>
            <sz val="9"/>
            <color indexed="81"/>
            <rFont val="Tahoma"/>
            <family val="2"/>
          </rPr>
          <t xml:space="preserve">
Tiempo de dedicación
Perfiles y cantidad de personas involucradas
Otras acciones adicionales se necesitan? Descríbalas?</t>
        </r>
      </text>
    </comment>
    <comment ref="A72" authorId="0" shapeId="0">
      <text>
        <r>
          <rPr>
            <b/>
            <sz val="9"/>
            <color indexed="81"/>
            <rFont val="Tahoma"/>
            <family val="2"/>
          </rPr>
          <t>USUARIO:</t>
        </r>
        <r>
          <rPr>
            <sz val="9"/>
            <color indexed="81"/>
            <rFont val="Tahoma"/>
            <family val="2"/>
          </rPr>
          <t xml:space="preserve">
Tiempo de dedicación
Perfiles y cantidad de personas involucradas
Otras acciones adicionales se necesitan? Descríbalas?</t>
        </r>
      </text>
    </comment>
    <comment ref="A90" authorId="0" shapeId="0">
      <text>
        <r>
          <rPr>
            <b/>
            <sz val="9"/>
            <color indexed="81"/>
            <rFont val="Tahoma"/>
            <family val="2"/>
          </rPr>
          <t>USUARIO:</t>
        </r>
        <r>
          <rPr>
            <sz val="9"/>
            <color indexed="81"/>
            <rFont val="Tahoma"/>
            <family val="2"/>
          </rPr>
          <t xml:space="preserve">
Como, quienes perfiles y tiempo de dedicación?</t>
        </r>
      </text>
    </comment>
  </commentList>
</comments>
</file>

<file path=xl/sharedStrings.xml><?xml version="1.0" encoding="utf-8"?>
<sst xmlns="http://schemas.openxmlformats.org/spreadsheetml/2006/main" count="3424" uniqueCount="210">
  <si>
    <t>NIVEL ASISTENCIAL</t>
  </si>
  <si>
    <t>CATEGORIA</t>
  </si>
  <si>
    <t>COSTO DE LA ACTIVIDAD</t>
  </si>
  <si>
    <t>ACTIVIDAD</t>
  </si>
  <si>
    <t>HONORARIOS (SMLMV)</t>
  </si>
  <si>
    <t>VALOR ESTIMADO DEL PROYECTO</t>
  </si>
  <si>
    <t>Proyecto 2. Implementar mesas interinstitucionales para la actualización de la estratificación en áreas rurales</t>
  </si>
  <si>
    <t xml:space="preserve">Propiciar y consolidar una mesa de trabajo interinstitucional en donde se definan las competencias, productos, tiempos relativos. </t>
  </si>
  <si>
    <t xml:space="preserve">Documento técnico compilatorio de las necesidades y novedades identificadas desde la prestación del servicio público de aseo </t>
  </si>
  <si>
    <t>Proyecto 3. Ampliar la prestación de las actividades complementarias del servicio público de aseo en aquellas áreas rurales donde se determine su viabilidad</t>
  </si>
  <si>
    <t>Diagnostico de las características físicas y socioeconómicas para determinar necesidades de prestación de servicio para actividades complementarias</t>
  </si>
  <si>
    <t xml:space="preserve">Ejecutar  las actividades complementarias de forma diferencial y priorizada por las comunidades rurales según el diagnostico </t>
  </si>
  <si>
    <t>PERSONAL</t>
  </si>
  <si>
    <t>ITEM</t>
  </si>
  <si>
    <t>DESCERIPCION</t>
  </si>
  <si>
    <t>AÑO 1</t>
  </si>
  <si>
    <t>PERSONA NATURAL CON 4 AÑOS DE EDUCACION BASICA SEUNDARIA DESDE UN AÑO DE EXPERIENCIA</t>
  </si>
  <si>
    <t>PERSONA NATURAL CON TITULO DE BACHILLER EN CUALQUIER MODALIDAD SIN EXPERIENCIA LABORAL</t>
  </si>
  <si>
    <t>PERSONA NATURAL CON TITULO DE BACHILLER EN CUALQUIER MODALIDAD DESDE UNO (1) HASTA (5) AÑOS DE EXPERIENCIA LABORAL</t>
  </si>
  <si>
    <t xml:space="preserve">PERSONA NATURAL CON TITULO DE BACHILLER EN CUALQUIER MODALIDAD MAS DE CINCO (5) AÑOS DE EXPERIENCIA </t>
  </si>
  <si>
    <t>FORMACION TECNICA O 2 AÑOS DE EDUCACION SUPERIOR SIN EXPERIENCIA LABORAL</t>
  </si>
  <si>
    <t>FORMACION TECNICA O 2 AÑOS DE EDUCACION SUPERIOR DESDE UNO (1) HASTA TRES (3) AÑOS DE EXPERIENCIA</t>
  </si>
  <si>
    <t>FORMACION TECNICA O TRES (3) AÑOS DE EDUCACION SUPERIOR DESDE TRES (3) HASTA CINCO (5) AÑOS DE EXPERIENCIA</t>
  </si>
  <si>
    <t>TITULO PROFESIONAL SIN EXPERIENCIA PROFESIONAL</t>
  </si>
  <si>
    <t>TITULO PROFESIONAL DESDE UNO (1) HASTA TRES (3) AÑOS DE EXPERIENCIA PROFESIONAL</t>
  </si>
  <si>
    <t>TITULO PROFESIONAL DESDE TRES (3) HASTA SEIS (6) AÑOS DE EXPERIENCIA PROFESIONAL</t>
  </si>
  <si>
    <t>TITULO PROFESIONAL MAS DE SEIS (6) AÑOS DE EXPERIENCIA PROFESIONAL</t>
  </si>
  <si>
    <t>TITULO PROFESIONAL Y TITULO DE POSGRADO DESDE UNO (1) HASTA TRES (3) AÑOS DE EXPERIENCIA PROFESIONAL</t>
  </si>
  <si>
    <t>TITULO PROFESIONAL Y TITULO DE POSGRADO DESDE TRES (3) HASTA SEIS (6) AÑOS DE EXPERIENCIA PROFESIONAL</t>
  </si>
  <si>
    <t>TITULO PROFESIONAL Y TITULO DE POSGRADO DESDE SEIS (6) AÑOS HASTA OCHO (8) AÑOS DE EXPERIENCIA PROFESIONAL</t>
  </si>
  <si>
    <t>TITULO PROFESIONAL Y TITULO DE POSGRADO DESDE OCHO (8) HASTA DIEZ (10) AÑOS DE EXPERIENCIA PROFESIONAL</t>
  </si>
  <si>
    <t>TITULO PROFESIONAL Y TITULO DE POSGRADO MAS DE DIEZ (10) AÑOS DE EXPERIENCIA PROFESIONAL</t>
  </si>
  <si>
    <t>TITULO PROFESIONAL Y TITULO DE POSGRADO DE CINCO (5) HASTA OCHO (8) AÑOS DE EXPERIENCIA PROFESIONAL ESPECIALIZADA RELACIONADA CON EL OBJETOA CONTRATAR. FUNCIONES ALTAMENTE CALIFICADAS</t>
  </si>
  <si>
    <t>TITULO PROFESIONAL Y TITULO DE POSGRADO DE OCHO (8) HASTA DOCE (12) AÑOS DE EXPERIENCIA PROFESIONAL ESPECIALIZADA RELACIONADA CON EL OBJETOA CONTRATAR. FUNCIONES ALTAMENTE CALIFICADAS</t>
  </si>
  <si>
    <t>TITULO PROFESIONAL Y TITULO DE POSGRADO EN LA MODALIDAD DE MAESTRIA O DOCTORADO DE DOCE (12) HASTA QUINCE (15) AÑOS DE EXPERIENCIA PROFESIONAL ESPECIALIZADA RELACIONADA CON EL OBJETOA CONTRATAR. FUNCIONES ALTAMENTE CALIFICADAS</t>
  </si>
  <si>
    <t>TITULO PROFESIONAL Y TITULO DE POSGRADO EN LA MODALIDAD DE MAESTRIA O DOCTORADO MAS DE QUINCE(15) AÑOS DE EXPERIENCIA PROFESIONAL ESPECIALIZADA RELACIONADA CON EL OBJETO A CONTRATAR. FUNCIONES ALTAMENTE CALIFICADA</t>
  </si>
  <si>
    <t>ESTUDIOS / EXPERIENCIA</t>
  </si>
  <si>
    <t>CANTIDAD POR CATEGORIA</t>
  </si>
  <si>
    <t>PERSONAL TOTAL</t>
  </si>
  <si>
    <t>Ejecución de la mesa trabajo de la mesa técnica</t>
  </si>
  <si>
    <t>ESPECIFICACION</t>
  </si>
  <si>
    <t>TIEMPO DE DEDICACION (MESES)</t>
  </si>
  <si>
    <t>Ing. forestal o afines y 3 años de experiencia</t>
  </si>
  <si>
    <t>VLOR DIA</t>
  </si>
  <si>
    <t>Proyecto 2. Realizar  un diagnóstico que permita identificar las necesidades de instalación, distribución, retiro y reposición de cestas públicas</t>
  </si>
  <si>
    <t>Establecer una mesa interinstitucional anual en la que se involucren las instituciones que tengan  ingerencia en el desarrollo de la ciudad y el espacio público, y en la cual se establezcan las responsabilidades.</t>
  </si>
  <si>
    <t>Generación de Inventario dinámico interinstitucional de las cestas en espacio público</t>
  </si>
  <si>
    <t>Metodología para la determinación de indicadores que determinen una eficiciente distribución  y mantenimiento de cestas de la ciudad.</t>
  </si>
  <si>
    <t>Elaboración y ejecución  de un plan de trabajo para la ejecución de las actividades encaminadas a la  instalación, retiro, reubicación y  reposición de cestas públicas.</t>
  </si>
  <si>
    <t xml:space="preserve">Seguimiento al plan de trabajo que contenga los indicadores de cumplimiento. </t>
  </si>
  <si>
    <t>Especialistas en cartografia, civiles ambientales con expericencia de 5 años en adelante.</t>
  </si>
  <si>
    <t>Proyecto 2. Optimizar las frecuencias en los sitios identificados que requerien la actividad de lavado priorizado</t>
  </si>
  <si>
    <t>Valor Hora</t>
  </si>
  <si>
    <t>FORMACION PROFESIONAL O TECNOLOGIA O 3 AÑOS DE EDUCACION SUPERIOR MAS DE 5 AÑOS DE EXPERIENCIA LABORAL</t>
  </si>
  <si>
    <t xml:space="preserve">Generar indicadores de impacto y de gestión para medir la efectividad de la armonización  entre los planes y programas </t>
  </si>
  <si>
    <t xml:space="preserve">Prospectar el abordaje de los escenarios identificados, priorizados y caracterizados con sus alternativas de solución </t>
  </si>
  <si>
    <t xml:space="preserve">Armonizar los planes de emergencia y contingencia de los prestadores de aseo con el PGRCC del Distrito. </t>
  </si>
  <si>
    <t xml:space="preserve">Proyecto 2. Articular las estrategias interinstitucionales de respuesta  del Plan de gestión integral del riesgo y cambio climático PGRCC del Distrito, con el plan de gestión integral de residuos sólidos PGIRS. </t>
  </si>
  <si>
    <t xml:space="preserve">Proyecto 3. Armonizar la gestión y la ejecución del Plan de gestión del riesgo y cambio climático -PGRCC, con el plan de gestión integral de residuos sólidos PGIRS. </t>
  </si>
  <si>
    <t>AÑO 2</t>
  </si>
  <si>
    <t>AÑO 3</t>
  </si>
  <si>
    <t>AÑO 4</t>
  </si>
  <si>
    <t>AÑO 5</t>
  </si>
  <si>
    <t>AÑO 6</t>
  </si>
  <si>
    <t>AÑO 7</t>
  </si>
  <si>
    <t>AÑO 8</t>
  </si>
  <si>
    <t>AÑO 9</t>
  </si>
  <si>
    <t>AÑO 10</t>
  </si>
  <si>
    <t>AÑO 11</t>
  </si>
  <si>
    <t>AÑO 12</t>
  </si>
  <si>
    <t>NO</t>
  </si>
  <si>
    <t>Subtotal</t>
  </si>
  <si>
    <t>Generación de inventario de actores y entidades involucradas en el mantenimento y preservación de zonas verdes objeto de corte de césped en la ciudad</t>
  </si>
  <si>
    <t>VALOR ESTIMADO DEL PROGRAMA</t>
  </si>
  <si>
    <t>DESCRIPCION</t>
  </si>
  <si>
    <t>Un coordinador profesional en ingeniería ambiental o afines con especialización en gerencia de proyectos y con una experiencia de 5 años o más
*Un ingeniero ambiental o afines con 3 años experiencia
*Un trabajador social o antropólogo con 3 años experiencia
* Ingeniero geodesta, catastral o afines  con 3 años experiencia
* Dos técnicos o ingenieros sin experiencia de apoyo operativo</t>
  </si>
  <si>
    <t>Se realiza pide calcular por el promedio actual de lavado?
Se quiere aumentar frecuencias, áreas intervenidas.</t>
  </si>
  <si>
    <t>DICE UN AÑO DE TIEMPO COMPLETO PERO EN HORAS HAY 4,8 MESES</t>
  </si>
  <si>
    <t xml:space="preserve">Diagnostico participativo con enfoque diferencial para priorizar las actividades y las zonas </t>
  </si>
  <si>
    <t>TOTAL DEL PROGRAMA</t>
  </si>
  <si>
    <t>PROYECTO</t>
  </si>
  <si>
    <t>VALOR TOTAL PROYECTO</t>
  </si>
  <si>
    <t xml:space="preserve">Proyecto 2.Ajustar Planes de podas al escenario actual de árboles presentes en el espacio público urbanoProyecto </t>
  </si>
  <si>
    <t>Dos Profesionales ambiental o fin con experiencia mínimo de tres años en planeación y gestión de proyectos</t>
  </si>
  <si>
    <t>1 profesional senior
*3 ingenieros junior 
*1 trabajador social o antropólogo 
* 10 técnico o 10 ingenieros sin experiencia</t>
  </si>
  <si>
    <t>* Costo de la actividad será calculado de acuerdo al costo establecido en la metodología tarifaria vigente.</t>
  </si>
  <si>
    <t>Profesionales  ingenieros, 2 años de experiencia</t>
  </si>
  <si>
    <t>Profesional en ciencias ambientales, geodestas con especializacion y 3 años de experiencia en servicios públicos.</t>
  </si>
  <si>
    <t>profesionales en estadistico,  con experiencia de más de 3 años</t>
  </si>
  <si>
    <t>Profesionales especializados en ING ambiental, cartografos con 4 años de experiencia en el servicio público de aseo.
Profesional con experiencia en gerencia de proyectos y/o planificación de proyectos.</t>
  </si>
  <si>
    <t>Profesional con especializacion y 3 años de experiencia en el servicio público de aseo.</t>
  </si>
  <si>
    <t>Profesionales especializados en ING ambiental, cartografos con 4 años de experiencia en el servicio público de aseo.
Profesional con experiencia en gerencia de proyectos y/o planificación de proyectos, abogado con experiencia en servicios públicos</t>
  </si>
  <si>
    <t>Costos indirectos y operacionales (25%)</t>
  </si>
  <si>
    <t>Seguimiento e Interventoria (10%)</t>
  </si>
  <si>
    <t>Licencias y estudios de campo (7%)</t>
  </si>
  <si>
    <t>Imprevistos (5%)</t>
  </si>
  <si>
    <t>OJO ctividad 6 de proyecto 2 es social y no se calculo al igual que proyecto No 3</t>
  </si>
  <si>
    <t>SI</t>
  </si>
  <si>
    <t xml:space="preserve">Costos Indirectos y Operacionales </t>
  </si>
  <si>
    <t>Directo (20%)</t>
  </si>
  <si>
    <t>Consultoria (25%)</t>
  </si>
  <si>
    <t>Obra (30%)</t>
  </si>
  <si>
    <t>VALOR TOTAL ESTIMADO DE LA ACTIVIDAD</t>
  </si>
  <si>
    <t>SUBTOTAL</t>
  </si>
  <si>
    <t>VALOR TOTAL 2020
(Cifras expresadas en Millones de pesos)</t>
  </si>
  <si>
    <t>VALOR UNITARIO
(Cifras expresadas en Millones de pesos)</t>
  </si>
  <si>
    <t>VALOR MES * CANTIDAD
(Cifras expresadas en Millones de pesos)</t>
  </si>
  <si>
    <t>No Aplica</t>
  </si>
  <si>
    <t>Directo (10%)</t>
  </si>
  <si>
    <t>ok</t>
  </si>
  <si>
    <t>LISTA</t>
  </si>
  <si>
    <t>2021
(Cifras expresadas en Millones de pesos)</t>
  </si>
  <si>
    <t>2022
(Cifras expresadas en Millones de pesos)</t>
  </si>
  <si>
    <t>2023
(Cifras expresadas en Millones de pesos)</t>
  </si>
  <si>
    <t>2024
(Cifras expresadas en Millones de pesos)</t>
  </si>
  <si>
    <t>2025
(Cifras expresadas en Millones de pesos)</t>
  </si>
  <si>
    <t>2026
(Cifras expresadas en Millones de pesos)</t>
  </si>
  <si>
    <t>2027
(Cifras expresadas en Millones de pesos)</t>
  </si>
  <si>
    <t>2028
(Cifras expresadas en Millones de pesos)</t>
  </si>
  <si>
    <t>2029
(Cifras expresadas en Millones de pesos)</t>
  </si>
  <si>
    <t>2030
(Cifras expresadas en Millones de pesos)</t>
  </si>
  <si>
    <t>2031
(Cifras expresadas en Millones de pesos)</t>
  </si>
  <si>
    <t>2032
(Cifras expresadas en Millones de pesos)</t>
  </si>
  <si>
    <t>(Cifras expresadas en Millones de pesos)</t>
  </si>
  <si>
    <t>Proyecto 1.  Disposición final de los residuos generados en el Distrito Capital, garantizada en el largo plazo.</t>
  </si>
  <si>
    <t>COSTO DE LAS ACTIVIDAD</t>
  </si>
  <si>
    <t>Elaboración de los estudios y diseños detallados definitivos  fase 3 y Estudios de impacto ambiental para obtención de Licencia Ambiental para la disposición final de los residuos sólidos en nueva celda del relleno sanitario predio Doña Juana localidad Ciudad Bolívar.</t>
  </si>
  <si>
    <t>Seguimiento e Interventoria (7%)</t>
  </si>
  <si>
    <t>Construir y desarrollar  la (s) tecnología
(s) de relleno sanitario.</t>
  </si>
  <si>
    <t>Obras de construcción para el desarrollo de la tecnología de operación del relleno sanitario</t>
  </si>
  <si>
    <t>Seguimiento e Interventoria (8%)</t>
  </si>
  <si>
    <t>Operar     la    tecnología    de    relleno sanitario</t>
  </si>
  <si>
    <t xml:space="preserve">Estudio de factibilidad para habilitar areas aledañas al relleno como zona de amortiguamiento e implementacion de proyectos relacionados con la gestion de residuos. </t>
  </si>
  <si>
    <t xml:space="preserve">Operar la tecnología del relleno sanitario RS
</t>
  </si>
  <si>
    <t>Proyecto 2. Implementación de alternativas de tratamiento y/o valorización de residuos sólidos generados en el distrito capital.</t>
  </si>
  <si>
    <t xml:space="preserve">Desarrollar   un  estudio de viabilidad para la implemetnacion de un  sistema de aprovechamiento y valorización de residuos mediante el tratamiento térmico y/o similares con generación de energía y/o sub productos  , que permita disminuir la cantidad de residuos que se disponen en el Relleno Sanitario </t>
  </si>
  <si>
    <t>Estudios y diseños</t>
  </si>
  <si>
    <t>Monto agotable para estudios y ensayos</t>
  </si>
  <si>
    <t>Costo acompañamiento integral</t>
  </si>
  <si>
    <t>Construir       y       desarrollar        la(s) tecnología(s) selecionada(s).</t>
  </si>
  <si>
    <t>Operar  la(s)  tecnología(s)  de tratamiento,  y/o valorización seleccionada(s).</t>
  </si>
  <si>
    <t xml:space="preserve">Proyecto 3. Gestión eficiente de los lixiviados generados en el predio Doña Juana </t>
  </si>
  <si>
    <t>Estudios y diseños LIX</t>
  </si>
  <si>
    <t>Monto agotable para estudios y ensayos LIX</t>
  </si>
  <si>
    <t>Costo acompañamiento integral LIX</t>
  </si>
  <si>
    <t>Desarrollar   un  estudio de viabilidad para la implementacion de un   sistema de tratamiento de Lixiviados , mediante el tratamiento térmico y/o similares con generación de energia y/o sub productos incluyendo su analisis costo beneficio  y evaluacion economica y financiera</t>
  </si>
  <si>
    <t>VALOR TOTAL DEL PROYECTO</t>
  </si>
  <si>
    <t>Proyecto 2. Implementación de alternativas de tratamiento y/o valorización de residuos sólidos generados en el distrito capital</t>
  </si>
  <si>
    <t>Proyecto 1.  Disposición final de los residuos generados en el Distrito Capital, garantizada en el largo plazo.PROYECCIONES PROGRAMA RURAL</t>
  </si>
  <si>
    <t>- Costos Diseño del Relleno
- Costos EIA y Licencia
- Acompañamiento</t>
  </si>
  <si>
    <t>Fuente de Financiación</t>
  </si>
  <si>
    <t>Comentarios</t>
  </si>
  <si>
    <t xml:space="preserve">COSTOS EIA Y LICIENCIA </t>
  </si>
  <si>
    <t xml:space="preserve">ACOMPAÑAMIENTO </t>
  </si>
  <si>
    <t>Tiene CDp, actualmente en licitación. Pendiente por adjudicar</t>
  </si>
  <si>
    <t>Inversiones se realizan por parte del operador/concesionario privado. 
La fuente de financiación es vía tarifa</t>
  </si>
  <si>
    <t>SIN VALOR DETERMINADO</t>
  </si>
  <si>
    <t>Valor pro medio del costo de la interventoría es del 8%. 
Tiempo estimado de construcción 2 años. 2023-2024</t>
  </si>
  <si>
    <t>Operación a cargo del concesionario privado. 
La fuente de financiación es vía tarifa</t>
  </si>
  <si>
    <t>*1 profesional experto en predios
*1  profesional de apoyo para experto en predios
* 1 Profesional social</t>
  </si>
  <si>
    <t>Se utiliza factor multiplicador realizado por RBL</t>
  </si>
  <si>
    <t>Tiene CDp. Pendiente 
por adjudicar</t>
  </si>
  <si>
    <t>Costo promedio estimado de interventoría 7%</t>
  </si>
  <si>
    <t>Costo promedio estimado de la interventoría 8%. Vía tarifa</t>
  </si>
  <si>
    <t>Costo interventoría vía tarifa</t>
  </si>
  <si>
    <t>TOTAL DEL PROYECTO</t>
  </si>
  <si>
    <t xml:space="preserve">Proyecto 4. Tratamiento y aprovechamiento  del biogás proveniente del predio Doña Juana </t>
  </si>
  <si>
    <t xml:space="preserve">Continuar captando   el   biogás   producido   en   el relleno </t>
  </si>
  <si>
    <t>Aumentar el tratamiento y aprovechamiento de Biogas generado en el predio Doña Juana, con el fin de reducir la emisión  de  gases   de  efecto invernadero a la atmosfera y/o generacion de energia</t>
  </si>
  <si>
    <t>Operar y mantener la infraestructura de tratamiento y aprovechamiento del Biogás.</t>
  </si>
  <si>
    <t>Realizar  monitoreos   para  determinar las reducciones de gases efecto invernadero  durante  la  operación del proyecto y/o determinar la cantidad de energia</t>
  </si>
  <si>
    <t xml:space="preserve">Generar energía eléctrica, de tal forma que se incremente el porcentaje del biogás aprovechado en el predio Doña Juana. </t>
  </si>
  <si>
    <t>Todas las actividades a cargo del concesinario de Biogás. 
No requieren inversión por parte de la entidad.</t>
  </si>
  <si>
    <t>Aumentar el tratamiento y aprovechamiento de Biogas generado en el predio Doña Juana, con el fin de reducir la emisión  de  gases   de  efecto invernadero a la atmosfera y/o generacion de energia.</t>
  </si>
  <si>
    <t>Supervisar el cumplimiento de las obligaciones contractuales del contrato de  concesión   344   de  2010   y   del contrato de interventoría 130 e de 2010 en todos sus componentes.</t>
  </si>
  <si>
    <t xml:space="preserve">Continuar  con  la  implementación  de los proyectos del plan de gestión social. </t>
  </si>
  <si>
    <t>cumplimiento medidas de compensación de la licencia ambiental: Adquisición de predios para preservación del agua en la zonas de Mochuelo Alto y Mochuelo Bajo y restauración ecológica de los mismos.</t>
  </si>
  <si>
    <t>cumplimiento medidas de compensación de la licencia ambiental: Saneamiento basico para los sectores de Mochuelo alto y bajo</t>
  </si>
  <si>
    <t>Proyecto 5. Disposición final en el Relleno Sanitario Doña Juana. ( Garantizar el cumplimiento de las medias socioambientales</t>
  </si>
  <si>
    <t>Proyecto Universidades</t>
  </si>
  <si>
    <t>Costos diseño relleno</t>
  </si>
  <si>
    <t>Costos EIA y Licencia</t>
  </si>
  <si>
    <t>Acompañamiento</t>
  </si>
  <si>
    <t>Gastos Administrativos 12%</t>
  </si>
  <si>
    <t xml:space="preserve">Se brindará apoyo economico de hasta 2 SMLMV, a 500 estudiantes por semestre + lo gastos administrativos que equivalen aproximadamente al 12 % del valor aportado por UAESP. </t>
  </si>
  <si>
    <t>Compra predios y restauración</t>
  </si>
  <si>
    <t xml:space="preserve">Los predios pendientes de compra, suman aproximadamente 116,75 HCT y el costo estimado por héctarea esta en 60 millones de pesos. El proceso de restuaración ecológica por héctarea esta en  un aproximado por ha de 30 millones de pesos. </t>
  </si>
  <si>
    <t>Cumplimiento medidas de compensación de la licencia ambiental: Construcción del jardín Infantil del barrio Paticos</t>
  </si>
  <si>
    <t>Costo directo Jardín Infantil Paticos</t>
  </si>
  <si>
    <t>Costo Indirecto Jardíin Infantil Paticos</t>
  </si>
  <si>
    <t>CDP Jardín infantil paticos por $4.544.046.000, costo de la interventoría del 7%</t>
  </si>
  <si>
    <t>Consultoría elaboración estudios y diseños Alcantarillado Mochuelo</t>
  </si>
  <si>
    <t>El costo de esta consultoría es de $1.685.000 millones para la primera fase de estudios y diseños de la red de aclantarillado</t>
  </si>
  <si>
    <t xml:space="preserve">Operar el Relleno de forma trasitoria ( directa o atraves de terceros ) , en el evento que el operador deba terminar su contrato de forma anticipada. </t>
  </si>
  <si>
    <t>Costo disposición Final</t>
  </si>
  <si>
    <t>Costo operar RSDJ - Residuos - Lixiviados</t>
  </si>
  <si>
    <t>Operación del RSDJ se recupera vía tarifa</t>
  </si>
  <si>
    <t>PERSONAL DE APOYO ASIGNADO A LA SDF</t>
  </si>
  <si>
    <t>Personal de apoyo asignado a la SDF en el componente operativo, 
administrativo y social</t>
  </si>
  <si>
    <t>Inversiones y actividades a cargo del operador/concesionario
de biogás</t>
  </si>
  <si>
    <t/>
  </si>
  <si>
    <t>Proyecto Predio Yerbabuena</t>
  </si>
  <si>
    <t>PRR - PREDIO YERBABUENA</t>
  </si>
  <si>
    <t>Proyecto 1. Implementación de alternativas de tratamiento y/o valorización de residuos sólidos generados en el distrito capital.</t>
  </si>
  <si>
    <t>Diseños de estudios de detalle de la  alternativas seleccionda, estudios ambientales, tramites ambientales y Construcción      de   la(s) tecnología(s) selecionada(s).</t>
  </si>
  <si>
    <t xml:space="preserve">Diseños de Estudios de detalle + Estudios Ambientales + obtención de permisos Ambintales + Construccion Obra y técnologia.
Nota: Para este proyecto a la fecha no se cuenta con un valor determinado de su implementación,  los resultados se obtendran una vez se termine el Estudio de viabilidad y se seleccine la Alternativa. Sin embargo lo que se busca es que la financiacion de este proyecto se de por pago de tarifas, por lo cual el Distritito no tendria que hacer una inversion inicial. </t>
  </si>
  <si>
    <t xml:space="preserve">Operación de la Planta de tratamiento de acuerdo a la técnologia seleccionada. 
Nota: Los costos de operación y mantenimiento de esta técnologia debera ser pagada a traves de la tarifa, de acuerdo a la regulacion tarifaria existente. </t>
  </si>
  <si>
    <t xml:space="preserve">Proyecto 2. Gestión eficiente de los lixiviados generados en el predio Doña Juana </t>
  </si>
  <si>
    <t xml:space="preserve">Proyecto 3. Tratamiento y aprovechamiento  del biogás proveniente del predio Doña Juana </t>
  </si>
  <si>
    <t>Proyecto 4. Lograr la adecuada operación del relleno sanitario y cumplimiento de los requerimientos socioambientales.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</si>
</sst>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 #,##0_);[Red]\(&quot;$&quot;\ #,##0\)"/>
    <numFmt numFmtId="165" formatCode="_(&quot;$&quot;\ * #,##0.00_);_(&quot;$&quot;\ * \(#,##0.00\);_(&quot;$&quot;\ * &quot;-&quot;??_);_(@_)"/>
    <numFmt numFmtId="166" formatCode="_(* #,##0.00_);_(* \(#,##0.00\);_(* &quot;-&quot;??_);_(@_)"/>
    <numFmt numFmtId="167" formatCode="0.0"/>
    <numFmt numFmtId="168" formatCode="_(&quot;$&quot;\ * #,##0_);_(&quot;$&quot;\ * \(#,##0\);_(&quot;$&quot;\ * &quot;-&quot;??_);_(@_)"/>
    <numFmt numFmtId="169" formatCode="#,##0.000"/>
    <numFmt numFmtId="170" formatCode="&quot;$&quot;#,###,"/>
    <numFmt numFmtId="171" formatCode="&quot;$&quot;#,###,,"/>
    <numFmt numFmtId="172" formatCode="#.##0.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0"/>
      <name val="Times New Roman"/>
      <family val="1"/>
    </font>
    <font>
      <b/>
      <sz val="9"/>
      <color indexed="81"/>
      <name val="Tahoma"/>
      <family val="2"/>
    </font>
    <font>
      <sz val="9"/>
      <color indexed="81"/>
      <name val="Tahoma"/>
      <family val="2"/>
    </font>
    <font>
      <sz val="11"/>
      <color rgb="FFFF0000"/>
      <name val="Calibri"/>
      <family val="2"/>
      <scheme val="minor"/>
    </font>
    <font>
      <sz val="12"/>
      <color rgb="FF000000"/>
      <name val="Calibri"/>
      <family val="2"/>
      <scheme val="minor"/>
    </font>
    <font>
      <b/>
      <sz val="11"/>
      <color theme="0"/>
      <name val="Calibri"/>
      <family val="2"/>
      <scheme val="minor"/>
    </font>
    <font>
      <b/>
      <i/>
      <sz val="8"/>
      <color theme="0"/>
      <name val="Times New Roman"/>
      <family val="1"/>
    </font>
    <font>
      <b/>
      <sz val="8"/>
      <color theme="0"/>
      <name val="Times New Roman"/>
      <family val="1"/>
    </font>
    <font>
      <sz val="11"/>
      <name val="Calibri"/>
      <family val="2"/>
      <scheme val="minor"/>
    </font>
    <font>
      <b/>
      <i/>
      <sz val="11"/>
      <color theme="1"/>
      <name val="Calibri"/>
      <family val="2"/>
      <scheme val="minor"/>
    </font>
    <font>
      <b/>
      <sz val="11"/>
      <color rgb="FFFF0000"/>
      <name val="Calibri"/>
      <family val="2"/>
      <scheme val="minor"/>
    </font>
    <font>
      <sz val="11"/>
      <color theme="0"/>
      <name val="Calibri"/>
      <family val="2"/>
      <scheme val="minor"/>
    </font>
    <font>
      <i/>
      <sz val="11"/>
      <color theme="1"/>
      <name val="Calibri"/>
      <family val="2"/>
      <scheme val="minor"/>
    </font>
    <font>
      <b/>
      <sz val="11"/>
      <name val="Calibri"/>
      <family val="2"/>
      <scheme val="minor"/>
    </font>
    <font>
      <b/>
      <i/>
      <sz val="14"/>
      <color theme="1"/>
      <name val="Calibri"/>
      <family val="2"/>
      <scheme val="minor"/>
    </font>
    <font>
      <sz val="16"/>
      <color theme="1"/>
      <name val="Cambria"/>
      <family val="1"/>
      <scheme val="major"/>
    </font>
    <font>
      <i/>
      <sz val="11"/>
      <color theme="0"/>
      <name val="Calibri"/>
      <family val="2"/>
      <scheme val="minor"/>
    </font>
    <font>
      <b/>
      <i/>
      <sz val="12"/>
      <name val="Times New Roman"/>
      <family val="1"/>
    </font>
    <font>
      <b/>
      <sz val="14"/>
      <name val="Times New Roman"/>
      <family val="1"/>
    </font>
    <font>
      <b/>
      <i/>
      <u/>
      <sz val="16"/>
      <name val="Times New Roman"/>
      <family val="1"/>
    </font>
    <font>
      <i/>
      <sz val="11"/>
      <name val="Calibri"/>
      <family val="2"/>
      <scheme val="minor"/>
    </font>
    <font>
      <sz val="10"/>
      <color theme="1"/>
      <name val="Arial"/>
      <family val="2"/>
    </font>
    <font>
      <b/>
      <sz val="18"/>
      <name val="Times New Roman"/>
      <family val="1"/>
    </font>
    <font>
      <sz val="8"/>
      <name val="Arial"/>
      <family val="2"/>
    </font>
    <font>
      <b/>
      <sz val="22"/>
      <color theme="1"/>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rgb="FF0070C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00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5" fontId="1" fillId="0" borderId="0" applyFont="0" applyFill="0" applyBorder="0" applyAlignment="0" applyProtection="0"/>
    <xf numFmtId="0" fontId="3" fillId="0" borderId="0"/>
    <xf numFmtId="0" fontId="3" fillId="0" borderId="0"/>
    <xf numFmtId="166" fontId="1" fillId="0" borderId="0" applyFont="0" applyFill="0" applyBorder="0" applyAlignment="0" applyProtection="0"/>
  </cellStyleXfs>
  <cellXfs count="658">
    <xf numFmtId="0" fontId="0" fillId="0" borderId="0" xfId="0"/>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wrapText="1"/>
    </xf>
    <xf numFmtId="0" fontId="0" fillId="0" borderId="0" xfId="0" applyBorder="1"/>
    <xf numFmtId="165" fontId="0" fillId="0" borderId="0" xfId="1" applyFont="1" applyAlignment="1">
      <alignment vertical="center"/>
    </xf>
    <xf numFmtId="0" fontId="0" fillId="0" borderId="0" xfId="0" applyAlignment="1">
      <alignment vertical="center"/>
    </xf>
    <xf numFmtId="165" fontId="0" fillId="0" borderId="0" xfId="0" applyNumberFormat="1" applyAlignment="1">
      <alignment vertical="center"/>
    </xf>
    <xf numFmtId="0" fontId="0" fillId="0" borderId="0" xfId="0" applyAlignment="1">
      <alignment horizontal="center" vertical="center"/>
    </xf>
    <xf numFmtId="165" fontId="0" fillId="0" borderId="0" xfId="1" applyFont="1" applyAlignment="1">
      <alignment horizontal="center" vertical="center"/>
    </xf>
    <xf numFmtId="0" fontId="8" fillId="0" borderId="0" xfId="0" applyFont="1" applyAlignment="1">
      <alignment wrapText="1"/>
    </xf>
    <xf numFmtId="164" fontId="8" fillId="0" borderId="0" xfId="0" applyNumberFormat="1" applyFont="1"/>
    <xf numFmtId="164" fontId="8" fillId="0" borderId="0" xfId="0" applyNumberFormat="1" applyFont="1" applyAlignment="1">
      <alignment vertical="center" wrapText="1"/>
    </xf>
    <xf numFmtId="165" fontId="0" fillId="0" borderId="0" xfId="1" applyFont="1"/>
    <xf numFmtId="0" fontId="0" fillId="0" borderId="0" xfId="0" applyAlignment="1">
      <alignment horizontal="left" vertical="center"/>
    </xf>
    <xf numFmtId="0" fontId="8" fillId="0" borderId="0" xfId="0" applyFont="1" applyAlignment="1">
      <alignment horizontal="center" vertical="center" wrapText="1"/>
    </xf>
    <xf numFmtId="0" fontId="2" fillId="2" borderId="1" xfId="0" applyFont="1" applyFill="1" applyBorder="1" applyAlignment="1">
      <alignment horizontal="center" vertical="center"/>
    </xf>
    <xf numFmtId="0" fontId="0" fillId="0" borderId="0" xfId="0"/>
    <xf numFmtId="168" fontId="4" fillId="4" borderId="0" xfId="2" applyNumberFormat="1" applyFont="1" applyFill="1" applyBorder="1" applyAlignment="1">
      <alignment horizontal="left" vertical="center" wrapText="1"/>
    </xf>
    <xf numFmtId="168" fontId="0" fillId="0" borderId="0" xfId="0" applyNumberFormat="1"/>
    <xf numFmtId="0" fontId="14" fillId="0" borderId="4" xfId="0" applyFont="1"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left" vertical="center" wrapText="1"/>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wrapText="1"/>
    </xf>
    <xf numFmtId="0" fontId="8" fillId="0" borderId="0" xfId="0" applyFont="1" applyAlignment="1">
      <alignment vertical="center" wrapText="1"/>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37" xfId="0" applyBorder="1" applyAlignment="1">
      <alignment vertical="center" wrapText="1"/>
    </xf>
    <xf numFmtId="0" fontId="0" fillId="0" borderId="37" xfId="0" applyBorder="1" applyAlignment="1">
      <alignment wrapText="1"/>
    </xf>
    <xf numFmtId="0" fontId="15" fillId="6" borderId="0" xfId="0" applyFont="1" applyFill="1"/>
    <xf numFmtId="0" fontId="0" fillId="8" borderId="37" xfId="0" applyFill="1" applyBorder="1" applyAlignment="1">
      <alignment vertical="center" wrapText="1"/>
    </xf>
    <xf numFmtId="0" fontId="0" fillId="8" borderId="37" xfId="0" applyFill="1" applyBorder="1" applyAlignment="1">
      <alignment horizontal="center" vertical="center"/>
    </xf>
    <xf numFmtId="0" fontId="0" fillId="8" borderId="3" xfId="0" applyFill="1" applyBorder="1" applyAlignment="1">
      <alignment vertical="center" wrapText="1"/>
    </xf>
    <xf numFmtId="0" fontId="15" fillId="6" borderId="0" xfId="0" applyFont="1" applyFill="1" applyBorder="1"/>
    <xf numFmtId="0" fontId="2" fillId="2" borderId="3" xfId="0" applyFont="1" applyFill="1" applyBorder="1" applyAlignment="1">
      <alignment horizontal="center" vertical="center"/>
    </xf>
    <xf numFmtId="0" fontId="7" fillId="0" borderId="37" xfId="0" applyFont="1" applyBorder="1" applyAlignment="1">
      <alignment horizontal="left" vertical="center" wrapText="1"/>
    </xf>
    <xf numFmtId="0" fontId="12" fillId="0" borderId="37" xfId="0" applyFont="1" applyBorder="1" applyAlignment="1">
      <alignment horizontal="left" vertical="center" wrapText="1"/>
    </xf>
    <xf numFmtId="0" fontId="12" fillId="0" borderId="37" xfId="0" applyFont="1" applyBorder="1" applyAlignment="1">
      <alignment horizontal="center" vertical="center" wrapText="1"/>
    </xf>
    <xf numFmtId="0" fontId="12" fillId="0" borderId="37" xfId="0" applyFont="1" applyBorder="1" applyAlignment="1">
      <alignment horizontal="center" vertical="center"/>
    </xf>
    <xf numFmtId="0" fontId="12" fillId="0" borderId="37" xfId="0" applyFont="1" applyBorder="1" applyAlignment="1">
      <alignment vertical="center" wrapText="1"/>
    </xf>
    <xf numFmtId="0" fontId="0" fillId="8" borderId="0" xfId="0" applyFill="1" applyBorder="1" applyAlignment="1">
      <alignment horizontal="center" vertical="center"/>
    </xf>
    <xf numFmtId="0" fontId="0" fillId="8" borderId="0" xfId="0" applyFill="1" applyBorder="1" applyAlignment="1">
      <alignment wrapText="1"/>
    </xf>
    <xf numFmtId="0" fontId="0" fillId="8" borderId="0" xfId="0" applyFill="1" applyBorder="1"/>
    <xf numFmtId="0" fontId="2" fillId="8" borderId="0" xfId="0" applyFont="1" applyFill="1" applyBorder="1" applyAlignment="1">
      <alignment horizontal="center" vertical="center"/>
    </xf>
    <xf numFmtId="0" fontId="15" fillId="8" borderId="0" xfId="0" applyFont="1" applyFill="1" applyBorder="1"/>
    <xf numFmtId="0" fontId="0" fillId="0" borderId="25" xfId="0" applyBorder="1" applyAlignment="1">
      <alignment horizontal="center" vertical="center"/>
    </xf>
    <xf numFmtId="0" fontId="12" fillId="0" borderId="25" xfId="0" applyFont="1" applyBorder="1" applyAlignment="1">
      <alignment horizontal="center" vertical="center"/>
    </xf>
    <xf numFmtId="0" fontId="7" fillId="8" borderId="0" xfId="0" applyFont="1" applyFill="1" applyBorder="1"/>
    <xf numFmtId="0" fontId="0" fillId="8" borderId="0" xfId="0" applyFill="1"/>
    <xf numFmtId="0" fontId="0" fillId="0" borderId="37" xfId="0" applyBorder="1" applyAlignment="1">
      <alignment horizontal="left" vertical="center" wrapText="1"/>
    </xf>
    <xf numFmtId="168" fontId="0" fillId="8" borderId="0" xfId="0" applyNumberFormat="1" applyFill="1" applyBorder="1"/>
    <xf numFmtId="0" fontId="0" fillId="8" borderId="0" xfId="0" applyFill="1" applyBorder="1" applyAlignment="1">
      <alignment horizontal="left" vertical="center"/>
    </xf>
    <xf numFmtId="1" fontId="0" fillId="0" borderId="37" xfId="0" applyNumberForma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wrapText="1"/>
    </xf>
    <xf numFmtId="0" fontId="0" fillId="0" borderId="9" xfId="0" applyBorder="1" applyAlignment="1">
      <alignment horizontal="center" vertical="center"/>
    </xf>
    <xf numFmtId="0" fontId="0" fillId="0" borderId="25" xfId="0" applyBorder="1" applyAlignment="1">
      <alignment vertical="center" wrapText="1"/>
    </xf>
    <xf numFmtId="2" fontId="0" fillId="0" borderId="37" xfId="0" applyNumberFormat="1" applyBorder="1" applyAlignment="1">
      <alignment horizontal="center" vertical="center"/>
    </xf>
    <xf numFmtId="0" fontId="0" fillId="0" borderId="37" xfId="0" applyBorder="1" applyAlignment="1">
      <alignment horizontal="left" vertical="center"/>
    </xf>
    <xf numFmtId="168" fontId="2" fillId="8" borderId="0" xfId="0" applyNumberFormat="1" applyFont="1" applyFill="1" applyBorder="1"/>
    <xf numFmtId="0" fontId="7" fillId="8" borderId="0" xfId="0" applyFont="1" applyFill="1" applyBorder="1" applyAlignment="1">
      <alignment wrapText="1"/>
    </xf>
    <xf numFmtId="0" fontId="14" fillId="2" borderId="3" xfId="0" applyFont="1" applyFill="1" applyBorder="1" applyAlignment="1">
      <alignment horizontal="center" vertical="center"/>
    </xf>
    <xf numFmtId="0" fontId="7" fillId="8" borderId="3" xfId="0" applyFont="1" applyFill="1" applyBorder="1" applyAlignment="1">
      <alignment vertical="center" wrapText="1"/>
    </xf>
    <xf numFmtId="0" fontId="7" fillId="8" borderId="37" xfId="0" applyFont="1" applyFill="1" applyBorder="1" applyAlignment="1">
      <alignment horizontal="center" vertical="center"/>
    </xf>
    <xf numFmtId="165" fontId="14" fillId="0" borderId="4" xfId="1" applyFont="1" applyBorder="1" applyAlignment="1">
      <alignment horizontal="center" vertical="center"/>
    </xf>
    <xf numFmtId="0" fontId="14" fillId="0" borderId="4" xfId="0" applyFont="1" applyBorder="1" applyAlignment="1">
      <alignment vertical="center"/>
    </xf>
    <xf numFmtId="0" fontId="14" fillId="0" borderId="6" xfId="0" applyFont="1" applyBorder="1" applyAlignment="1">
      <alignment horizontal="center" vertical="center"/>
    </xf>
    <xf numFmtId="0" fontId="11" fillId="8" borderId="0" xfId="2" applyFont="1" applyFill="1" applyBorder="1" applyAlignment="1">
      <alignment vertical="center" wrapText="1"/>
    </xf>
    <xf numFmtId="0" fontId="0" fillId="0" borderId="44" xfId="0" applyBorder="1" applyAlignment="1">
      <alignment horizontal="center" vertical="center" wrapText="1"/>
    </xf>
    <xf numFmtId="0" fontId="0" fillId="0" borderId="37" xfId="0" applyBorder="1" applyAlignment="1">
      <alignment vertical="center"/>
    </xf>
    <xf numFmtId="0" fontId="0" fillId="0" borderId="21" xfId="0" applyBorder="1" applyAlignment="1">
      <alignment vertical="center" wrapText="1"/>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7" fillId="0" borderId="37" xfId="0" applyFont="1" applyBorder="1" applyAlignment="1">
      <alignment vertical="center"/>
    </xf>
    <xf numFmtId="0" fontId="11" fillId="8" borderId="0" xfId="3" applyFont="1" applyFill="1" applyBorder="1" applyAlignment="1">
      <alignment vertical="center" wrapText="1"/>
    </xf>
    <xf numFmtId="0" fontId="2" fillId="8" borderId="0" xfId="0" applyFont="1" applyFill="1" applyBorder="1" applyAlignment="1">
      <alignment horizontal="center"/>
    </xf>
    <xf numFmtId="165" fontId="2" fillId="8" borderId="0" xfId="0" applyNumberFormat="1" applyFont="1" applyFill="1" applyBorder="1"/>
    <xf numFmtId="0" fontId="12" fillId="8" borderId="3" xfId="0" applyFont="1" applyFill="1" applyBorder="1" applyAlignment="1">
      <alignment vertical="center" wrapText="1"/>
    </xf>
    <xf numFmtId="0" fontId="12" fillId="8" borderId="37" xfId="0" applyFont="1" applyFill="1" applyBorder="1" applyAlignment="1">
      <alignment horizontal="center" vertical="center"/>
    </xf>
    <xf numFmtId="0" fontId="12" fillId="8" borderId="0" xfId="0" applyFont="1" applyFill="1" applyBorder="1"/>
    <xf numFmtId="0" fontId="0" fillId="0" borderId="21" xfId="0" applyBorder="1" applyAlignment="1">
      <alignment vertical="center"/>
    </xf>
    <xf numFmtId="0" fontId="0" fillId="0" borderId="21" xfId="0" applyBorder="1" applyAlignment="1">
      <alignment horizontal="center" vertical="center"/>
    </xf>
    <xf numFmtId="168" fontId="12" fillId="0" borderId="37" xfId="0" applyNumberFormat="1" applyFont="1" applyFill="1" applyBorder="1" applyAlignment="1">
      <alignment horizontal="left" vertical="center"/>
    </xf>
    <xf numFmtId="168" fontId="12" fillId="0" borderId="37" xfId="0" applyNumberFormat="1" applyFont="1" applyFill="1" applyBorder="1" applyAlignment="1">
      <alignment horizontal="center" vertical="center"/>
    </xf>
    <xf numFmtId="168" fontId="12" fillId="0" borderId="37" xfId="0" applyNumberFormat="1" applyFont="1" applyFill="1" applyBorder="1" applyAlignment="1">
      <alignment horizontal="center" wrapText="1"/>
    </xf>
    <xf numFmtId="1" fontId="12" fillId="0" borderId="37" xfId="0" applyNumberFormat="1" applyFont="1" applyFill="1" applyBorder="1" applyAlignment="1">
      <alignment horizontal="center" vertical="center"/>
    </xf>
    <xf numFmtId="0" fontId="15" fillId="8" borderId="0" xfId="0" applyFont="1" applyFill="1"/>
    <xf numFmtId="0" fontId="12" fillId="8" borderId="0" xfId="0" applyFont="1" applyFill="1"/>
    <xf numFmtId="0" fontId="0" fillId="8" borderId="0" xfId="0" applyFill="1" applyBorder="1" applyAlignment="1">
      <alignment vertical="center"/>
    </xf>
    <xf numFmtId="0" fontId="0" fillId="8" borderId="0" xfId="0" applyFill="1" applyAlignment="1">
      <alignment vertical="center"/>
    </xf>
    <xf numFmtId="0" fontId="0" fillId="0" borderId="37" xfId="0" applyFill="1" applyBorder="1" applyAlignment="1">
      <alignment horizontal="center" vertical="center"/>
    </xf>
    <xf numFmtId="0" fontId="2" fillId="8" borderId="29" xfId="0" applyFont="1" applyFill="1" applyBorder="1" applyAlignment="1">
      <alignment horizontal="center" vertical="center"/>
    </xf>
    <xf numFmtId="0" fontId="2" fillId="8" borderId="12" xfId="0" applyFont="1" applyFill="1" applyBorder="1" applyAlignment="1">
      <alignment horizontal="center" vertical="center"/>
    </xf>
    <xf numFmtId="168" fontId="0" fillId="8" borderId="0" xfId="1" applyNumberFormat="1" applyFont="1" applyFill="1" applyAlignment="1">
      <alignment horizontal="center" vertical="center"/>
    </xf>
    <xf numFmtId="0" fontId="0" fillId="8" borderId="4" xfId="0" applyFill="1" applyBorder="1"/>
    <xf numFmtId="0" fontId="12" fillId="8" borderId="37" xfId="0" applyFont="1" applyFill="1" applyBorder="1" applyAlignment="1">
      <alignment horizontal="left" vertical="center" wrapText="1"/>
    </xf>
    <xf numFmtId="0" fontId="12" fillId="8" borderId="37" xfId="0" applyFont="1" applyFill="1" applyBorder="1" applyAlignment="1">
      <alignment horizontal="left" wrapText="1"/>
    </xf>
    <xf numFmtId="0" fontId="2" fillId="8" borderId="0" xfId="0" applyFont="1" applyFill="1" applyBorder="1" applyAlignment="1">
      <alignment horizontal="center"/>
    </xf>
    <xf numFmtId="170" fontId="0" fillId="0" borderId="37" xfId="1" applyNumberFormat="1" applyFont="1" applyBorder="1" applyAlignment="1">
      <alignment vertical="center"/>
    </xf>
    <xf numFmtId="170" fontId="2" fillId="2" borderId="37" xfId="0" applyNumberFormat="1" applyFont="1" applyFill="1" applyBorder="1"/>
    <xf numFmtId="170" fontId="0" fillId="8" borderId="0" xfId="0" applyNumberFormat="1" applyFill="1" applyBorder="1"/>
    <xf numFmtId="168" fontId="2" fillId="2" borderId="37" xfId="0" applyNumberFormat="1" applyFont="1" applyFill="1" applyBorder="1" applyAlignment="1">
      <alignment horizontal="center" vertical="center" wrapText="1"/>
    </xf>
    <xf numFmtId="170" fontId="0" fillId="0" borderId="37" xfId="1" applyNumberFormat="1" applyFont="1" applyBorder="1" applyAlignment="1">
      <alignment horizontal="right" vertical="center"/>
    </xf>
    <xf numFmtId="170" fontId="9" fillId="6" borderId="37" xfId="0" applyNumberFormat="1" applyFont="1" applyFill="1" applyBorder="1"/>
    <xf numFmtId="170" fontId="2" fillId="2" borderId="37" xfId="0" applyNumberFormat="1" applyFont="1" applyFill="1" applyBorder="1" applyAlignment="1">
      <alignment horizontal="right"/>
    </xf>
    <xf numFmtId="170" fontId="0" fillId="0" borderId="25" xfId="1" applyNumberFormat="1" applyFont="1" applyBorder="1" applyAlignment="1">
      <alignment horizontal="right" vertical="center"/>
    </xf>
    <xf numFmtId="170" fontId="12" fillId="0" borderId="37" xfId="1" applyNumberFormat="1" applyFont="1" applyBorder="1" applyAlignment="1">
      <alignment horizontal="right" vertical="center"/>
    </xf>
    <xf numFmtId="170" fontId="9" fillId="6" borderId="37" xfId="1" applyNumberFormat="1" applyFont="1" applyFill="1" applyBorder="1" applyAlignment="1">
      <alignment horizontal="right" vertical="center"/>
    </xf>
    <xf numFmtId="170" fontId="9" fillId="6" borderId="37" xfId="1" applyNumberFormat="1" applyFont="1" applyFill="1" applyBorder="1" applyAlignment="1">
      <alignment horizontal="right"/>
    </xf>
    <xf numFmtId="170" fontId="9" fillId="9" borderId="0" xfId="0" applyNumberFormat="1" applyFont="1" applyFill="1" applyBorder="1"/>
    <xf numFmtId="170" fontId="7" fillId="8" borderId="0" xfId="0" applyNumberFormat="1" applyFont="1" applyFill="1" applyBorder="1"/>
    <xf numFmtId="170" fontId="0" fillId="0" borderId="37" xfId="0" applyNumberFormat="1" applyBorder="1" applyAlignment="1">
      <alignment horizontal="right"/>
    </xf>
    <xf numFmtId="170" fontId="0" fillId="0" borderId="37" xfId="0" applyNumberFormat="1" applyFont="1" applyBorder="1" applyAlignment="1">
      <alignment horizontal="right"/>
    </xf>
    <xf numFmtId="170" fontId="12" fillId="0" borderId="37" xfId="1" applyNumberFormat="1" applyFont="1" applyBorder="1" applyAlignment="1">
      <alignment horizontal="right"/>
    </xf>
    <xf numFmtId="170" fontId="12" fillId="0" borderId="37" xfId="0" applyNumberFormat="1" applyFont="1" applyBorder="1" applyAlignment="1">
      <alignment horizontal="right"/>
    </xf>
    <xf numFmtId="170" fontId="1" fillId="0" borderId="37" xfId="1" applyNumberFormat="1" applyFont="1" applyFill="1" applyBorder="1" applyAlignment="1">
      <alignment horizontal="right" vertical="center"/>
    </xf>
    <xf numFmtId="170" fontId="12" fillId="0" borderId="37" xfId="1" applyNumberFormat="1" applyFont="1" applyFill="1" applyBorder="1" applyAlignment="1">
      <alignment horizontal="right" vertical="center"/>
    </xf>
    <xf numFmtId="170" fontId="1" fillId="0" borderId="37" xfId="1" applyNumberFormat="1" applyFont="1" applyFill="1" applyBorder="1" applyAlignment="1">
      <alignment horizontal="right"/>
    </xf>
    <xf numFmtId="170" fontId="7" fillId="0" borderId="37" xfId="1" applyNumberFormat="1" applyFont="1" applyBorder="1" applyAlignment="1">
      <alignment horizontal="right" vertical="center"/>
    </xf>
    <xf numFmtId="170" fontId="1" fillId="0" borderId="37" xfId="1" applyNumberFormat="1" applyFont="1" applyBorder="1" applyAlignment="1">
      <alignment horizontal="right" vertical="center"/>
    </xf>
    <xf numFmtId="170" fontId="2" fillId="0" borderId="37" xfId="1" applyNumberFormat="1" applyFont="1" applyBorder="1" applyAlignment="1">
      <alignment horizontal="right" vertical="center"/>
    </xf>
    <xf numFmtId="170" fontId="0" fillId="8" borderId="0" xfId="1" applyNumberFormat="1" applyFont="1" applyFill="1" applyBorder="1"/>
    <xf numFmtId="170" fontId="0" fillId="0" borderId="37" xfId="1" applyNumberFormat="1" applyFont="1" applyBorder="1"/>
    <xf numFmtId="170" fontId="0" fillId="0" borderId="37" xfId="1" applyNumberFormat="1" applyFont="1" applyBorder="1" applyAlignment="1">
      <alignment horizontal="right"/>
    </xf>
    <xf numFmtId="170" fontId="15" fillId="6" borderId="37" xfId="0" applyNumberFormat="1" applyFont="1" applyFill="1" applyBorder="1" applyAlignment="1">
      <alignment horizontal="right"/>
    </xf>
    <xf numFmtId="170" fontId="9" fillId="6" borderId="37" xfId="0" applyNumberFormat="1" applyFont="1" applyFill="1" applyBorder="1" applyAlignment="1">
      <alignment horizontal="right"/>
    </xf>
    <xf numFmtId="168" fontId="0" fillId="8" borderId="0" xfId="0" applyNumberFormat="1" applyFill="1"/>
    <xf numFmtId="170" fontId="14" fillId="0" borderId="36" xfId="1" applyNumberFormat="1" applyFont="1" applyBorder="1" applyAlignment="1">
      <alignment horizontal="right" vertical="center"/>
    </xf>
    <xf numFmtId="170" fontId="14" fillId="2" borderId="37" xfId="0" applyNumberFormat="1" applyFont="1" applyFill="1" applyBorder="1" applyAlignment="1">
      <alignment horizontal="right"/>
    </xf>
    <xf numFmtId="170" fontId="14" fillId="0" borderId="19" xfId="1" applyNumberFormat="1" applyFont="1" applyBorder="1" applyAlignment="1">
      <alignment horizontal="right" vertical="center"/>
    </xf>
    <xf numFmtId="170" fontId="0" fillId="0" borderId="22" xfId="1" applyNumberFormat="1" applyFont="1" applyBorder="1" applyAlignment="1">
      <alignment horizontal="right" vertical="center"/>
    </xf>
    <xf numFmtId="170" fontId="0" fillId="0" borderId="19" xfId="1" applyNumberFormat="1" applyFont="1" applyBorder="1" applyAlignment="1">
      <alignment horizontal="right" vertical="center"/>
    </xf>
    <xf numFmtId="170" fontId="9" fillId="6" borderId="0" xfId="0" applyNumberFormat="1" applyFont="1" applyFill="1" applyBorder="1"/>
    <xf numFmtId="170" fontId="7" fillId="8" borderId="0" xfId="0" applyNumberFormat="1" applyFont="1" applyFill="1" applyBorder="1" applyAlignment="1">
      <alignment horizontal="right" wrapText="1"/>
    </xf>
    <xf numFmtId="170" fontId="0" fillId="8" borderId="0" xfId="0" applyNumberFormat="1" applyFill="1" applyBorder="1" applyAlignment="1">
      <alignment horizontal="right"/>
    </xf>
    <xf numFmtId="170" fontId="14" fillId="8" borderId="0" xfId="0" applyNumberFormat="1" applyFont="1" applyFill="1" applyBorder="1" applyAlignment="1">
      <alignment horizontal="right"/>
    </xf>
    <xf numFmtId="170" fontId="9" fillId="6" borderId="0" xfId="0" applyNumberFormat="1" applyFont="1" applyFill="1" applyBorder="1" applyAlignment="1">
      <alignment horizontal="right"/>
    </xf>
    <xf numFmtId="170" fontId="0" fillId="0" borderId="37" xfId="0" applyNumberFormat="1" applyFont="1" applyBorder="1" applyAlignment="1">
      <alignment vertical="center"/>
    </xf>
    <xf numFmtId="170" fontId="1" fillId="0" borderId="37" xfId="1" applyNumberFormat="1" applyFont="1" applyBorder="1" applyAlignment="1">
      <alignment vertical="center"/>
    </xf>
    <xf numFmtId="170" fontId="9" fillId="6" borderId="10" xfId="1" applyNumberFormat="1" applyFont="1" applyFill="1" applyBorder="1" applyAlignment="1">
      <alignment horizontal="right" vertical="center"/>
    </xf>
    <xf numFmtId="170" fontId="0" fillId="0" borderId="37" xfId="0" applyNumberFormat="1" applyFont="1" applyBorder="1" applyAlignment="1">
      <alignment horizontal="right" vertical="center"/>
    </xf>
    <xf numFmtId="170" fontId="7" fillId="0" borderId="37" xfId="1" applyNumberFormat="1" applyFont="1" applyBorder="1" applyAlignment="1">
      <alignment vertical="center"/>
    </xf>
    <xf numFmtId="170" fontId="2" fillId="2" borderId="37" xfId="0" applyNumberFormat="1" applyFont="1" applyFill="1" applyBorder="1" applyAlignment="1">
      <alignment horizontal="right" vertical="center"/>
    </xf>
    <xf numFmtId="170" fontId="12" fillId="0" borderId="37" xfId="0" applyNumberFormat="1" applyFont="1" applyFill="1" applyBorder="1" applyAlignment="1">
      <alignment horizontal="right" vertical="center"/>
    </xf>
    <xf numFmtId="170" fontId="12" fillId="8" borderId="0" xfId="1" applyNumberFormat="1" applyFont="1" applyFill="1" applyBorder="1" applyAlignment="1">
      <alignment horizontal="right"/>
    </xf>
    <xf numFmtId="170" fontId="14" fillId="8" borderId="0" xfId="0" applyNumberFormat="1" applyFont="1" applyFill="1" applyBorder="1" applyAlignment="1">
      <alignment horizontal="left"/>
    </xf>
    <xf numFmtId="170" fontId="7" fillId="8" borderId="0" xfId="0" applyNumberFormat="1" applyFont="1" applyFill="1" applyBorder="1" applyAlignment="1">
      <alignment horizontal="left" vertical="center"/>
    </xf>
    <xf numFmtId="170" fontId="2" fillId="8" borderId="0" xfId="0" applyNumberFormat="1" applyFont="1" applyFill="1" applyBorder="1" applyAlignment="1">
      <alignment horizontal="right"/>
    </xf>
    <xf numFmtId="170" fontId="0" fillId="8" borderId="0" xfId="0" applyNumberFormat="1" applyFont="1" applyFill="1" applyBorder="1" applyAlignment="1">
      <alignment horizontal="right" vertical="center"/>
    </xf>
    <xf numFmtId="170" fontId="0" fillId="8" borderId="0" xfId="0" applyNumberFormat="1" applyFill="1" applyBorder="1" applyAlignment="1">
      <alignment horizontal="right" vertical="center"/>
    </xf>
    <xf numFmtId="170" fontId="2" fillId="8" borderId="29" xfId="0" applyNumberFormat="1" applyFont="1" applyFill="1" applyBorder="1" applyAlignment="1">
      <alignment horizontal="right" vertical="center"/>
    </xf>
    <xf numFmtId="170" fontId="2" fillId="8" borderId="12" xfId="0" applyNumberFormat="1" applyFont="1" applyFill="1" applyBorder="1" applyAlignment="1">
      <alignment horizontal="right" vertical="center"/>
    </xf>
    <xf numFmtId="170" fontId="2" fillId="8" borderId="12" xfId="0" applyNumberFormat="1" applyFont="1" applyFill="1" applyBorder="1" applyAlignment="1">
      <alignment horizontal="right"/>
    </xf>
    <xf numFmtId="170" fontId="2" fillId="8" borderId="14" xfId="0" applyNumberFormat="1" applyFont="1" applyFill="1" applyBorder="1" applyAlignment="1">
      <alignment horizontal="right"/>
    </xf>
    <xf numFmtId="170" fontId="0" fillId="8" borderId="26" xfId="1" applyNumberFormat="1" applyFont="1" applyFill="1" applyBorder="1" applyAlignment="1">
      <alignment horizontal="right" vertical="center"/>
    </xf>
    <xf numFmtId="170" fontId="0" fillId="8" borderId="3" xfId="1" applyNumberFormat="1" applyFont="1" applyFill="1" applyBorder="1" applyAlignment="1">
      <alignment horizontal="right" vertical="center"/>
    </xf>
    <xf numFmtId="170" fontId="2" fillId="8" borderId="29" xfId="0" applyNumberFormat="1" applyFont="1" applyFill="1" applyBorder="1" applyAlignment="1">
      <alignment horizontal="left" vertical="center"/>
    </xf>
    <xf numFmtId="170" fontId="2" fillId="8" borderId="12" xfId="0" applyNumberFormat="1" applyFont="1" applyFill="1" applyBorder="1" applyAlignment="1">
      <alignment horizontal="left" vertical="center"/>
    </xf>
    <xf numFmtId="170" fontId="9" fillId="9" borderId="0" xfId="0" applyNumberFormat="1" applyFont="1" applyFill="1" applyBorder="1" applyAlignment="1">
      <alignment horizontal="right"/>
    </xf>
    <xf numFmtId="168" fontId="4" fillId="8" borderId="0" xfId="2" applyNumberFormat="1" applyFont="1" applyFill="1" applyBorder="1" applyAlignment="1">
      <alignment horizontal="left" vertical="center" wrapText="1"/>
    </xf>
    <xf numFmtId="168" fontId="2" fillId="8" borderId="37" xfId="0" applyNumberFormat="1" applyFont="1" applyFill="1" applyBorder="1" applyAlignment="1">
      <alignment horizontal="center" vertical="center" wrapText="1"/>
    </xf>
    <xf numFmtId="170" fontId="9" fillId="8" borderId="0" xfId="1" applyNumberFormat="1" applyFont="1" applyFill="1" applyBorder="1"/>
    <xf numFmtId="168" fontId="2" fillId="0" borderId="37" xfId="0" applyNumberFormat="1" applyFont="1" applyFill="1" applyBorder="1" applyAlignment="1">
      <alignment horizontal="center" vertical="center" wrapText="1"/>
    </xf>
    <xf numFmtId="170" fontId="0" fillId="8" borderId="25" xfId="1" applyNumberFormat="1" applyFont="1" applyFill="1" applyBorder="1" applyAlignment="1">
      <alignment vertical="center"/>
    </xf>
    <xf numFmtId="171" fontId="9" fillId="6" borderId="25" xfId="0" applyNumberFormat="1" applyFont="1" applyFill="1" applyBorder="1"/>
    <xf numFmtId="170" fontId="2" fillId="2" borderId="25" xfId="0" applyNumberFormat="1" applyFont="1" applyFill="1" applyBorder="1"/>
    <xf numFmtId="0" fontId="2" fillId="2" borderId="0" xfId="0" applyFont="1" applyFill="1" applyBorder="1" applyAlignment="1">
      <alignment horizontal="center" vertical="center"/>
    </xf>
    <xf numFmtId="168" fontId="2" fillId="2" borderId="25" xfId="0" applyNumberFormat="1" applyFont="1" applyFill="1" applyBorder="1" applyAlignment="1">
      <alignment horizontal="center" vertical="center" wrapText="1"/>
    </xf>
    <xf numFmtId="170" fontId="0" fillId="0" borderId="32" xfId="1" applyNumberFormat="1" applyFont="1" applyBorder="1" applyAlignment="1">
      <alignment vertical="center"/>
    </xf>
    <xf numFmtId="170" fontId="0" fillId="0" borderId="25" xfId="1" applyNumberFormat="1" applyFont="1" applyBorder="1" applyAlignment="1">
      <alignment vertical="center"/>
    </xf>
    <xf numFmtId="171" fontId="0" fillId="0" borderId="46" xfId="1" applyNumberFormat="1" applyFont="1" applyBorder="1" applyAlignment="1">
      <alignment vertical="center"/>
    </xf>
    <xf numFmtId="171" fontId="0" fillId="0" borderId="23" xfId="1" applyNumberFormat="1" applyFont="1" applyBorder="1" applyAlignment="1">
      <alignment vertical="center"/>
    </xf>
    <xf numFmtId="171" fontId="0" fillId="0" borderId="25" xfId="1" applyNumberFormat="1" applyFont="1" applyBorder="1" applyAlignment="1">
      <alignment vertical="center"/>
    </xf>
    <xf numFmtId="171" fontId="2" fillId="2" borderId="25" xfId="0" applyNumberFormat="1" applyFont="1" applyFill="1" applyBorder="1"/>
    <xf numFmtId="171" fontId="0" fillId="8" borderId="25" xfId="1" applyNumberFormat="1" applyFont="1" applyFill="1" applyBorder="1" applyAlignment="1">
      <alignment vertical="center"/>
    </xf>
    <xf numFmtId="170" fontId="2" fillId="2" borderId="25" xfId="0" applyNumberFormat="1" applyFont="1" applyFill="1" applyBorder="1" applyAlignment="1">
      <alignment horizontal="right"/>
    </xf>
    <xf numFmtId="170" fontId="9" fillId="6" borderId="25" xfId="0" applyNumberFormat="1" applyFont="1" applyFill="1" applyBorder="1"/>
    <xf numFmtId="170" fontId="9" fillId="6" borderId="25" xfId="1" applyNumberFormat="1" applyFont="1" applyFill="1" applyBorder="1"/>
    <xf numFmtId="170" fontId="12" fillId="0" borderId="25" xfId="0" applyNumberFormat="1" applyFont="1" applyBorder="1" applyAlignment="1">
      <alignment horizontal="right" vertical="center"/>
    </xf>
    <xf numFmtId="170" fontId="0" fillId="8" borderId="23" xfId="1" applyNumberFormat="1" applyFont="1" applyFill="1" applyBorder="1" applyAlignment="1">
      <alignment vertical="center"/>
    </xf>
    <xf numFmtId="0" fontId="0" fillId="8" borderId="5" xfId="0" applyFill="1" applyBorder="1"/>
    <xf numFmtId="0" fontId="2" fillId="2" borderId="23" xfId="0" applyFont="1" applyFill="1" applyBorder="1" applyAlignment="1">
      <alignment horizontal="center" vertical="center"/>
    </xf>
    <xf numFmtId="170" fontId="0" fillId="8" borderId="5" xfId="0" applyNumberFormat="1" applyFill="1" applyBorder="1"/>
    <xf numFmtId="0" fontId="0" fillId="8" borderId="23" xfId="0" applyFill="1" applyBorder="1" applyAlignment="1">
      <alignment horizontal="center" vertical="center"/>
    </xf>
    <xf numFmtId="171" fontId="0" fillId="8" borderId="23" xfId="1" applyNumberFormat="1" applyFont="1" applyFill="1" applyBorder="1" applyAlignment="1">
      <alignment vertical="center"/>
    </xf>
    <xf numFmtId="170" fontId="0" fillId="8" borderId="23" xfId="1" applyNumberFormat="1" applyFont="1" applyFill="1" applyBorder="1" applyAlignment="1">
      <alignment horizontal="right" vertical="center"/>
    </xf>
    <xf numFmtId="170" fontId="9" fillId="8" borderId="23" xfId="1" applyNumberFormat="1" applyFont="1" applyFill="1" applyBorder="1"/>
    <xf numFmtId="170" fontId="12" fillId="8" borderId="23" xfId="0" applyNumberFormat="1" applyFont="1" applyFill="1" applyBorder="1" applyAlignment="1">
      <alignment horizontal="right" vertical="center"/>
    </xf>
    <xf numFmtId="0" fontId="7" fillId="8" borderId="5" xfId="0" applyFont="1" applyFill="1" applyBorder="1" applyAlignment="1">
      <alignment vertical="center"/>
    </xf>
    <xf numFmtId="170" fontId="9" fillId="8" borderId="13" xfId="1" applyNumberFormat="1" applyFont="1" applyFill="1" applyBorder="1"/>
    <xf numFmtId="0" fontId="0" fillId="8" borderId="23" xfId="0" applyFill="1" applyBorder="1"/>
    <xf numFmtId="170" fontId="9" fillId="6" borderId="5" xfId="0" applyNumberFormat="1" applyFont="1" applyFill="1" applyBorder="1"/>
    <xf numFmtId="0" fontId="7" fillId="8" borderId="23" xfId="0" applyFont="1" applyFill="1" applyBorder="1" applyAlignment="1">
      <alignment vertical="center"/>
    </xf>
    <xf numFmtId="168" fontId="15" fillId="8" borderId="13" xfId="0" applyNumberFormat="1" applyFont="1" applyFill="1" applyBorder="1"/>
    <xf numFmtId="170" fontId="9" fillId="6" borderId="14" xfId="0" applyNumberFormat="1" applyFont="1" applyFill="1" applyBorder="1"/>
    <xf numFmtId="170" fontId="15" fillId="8" borderId="13" xfId="0" applyNumberFormat="1" applyFont="1" applyFill="1" applyBorder="1"/>
    <xf numFmtId="171" fontId="9" fillId="8" borderId="13" xfId="0" applyNumberFormat="1" applyFont="1" applyFill="1" applyBorder="1"/>
    <xf numFmtId="170" fontId="9" fillId="8" borderId="13" xfId="0" applyNumberFormat="1" applyFont="1" applyFill="1" applyBorder="1"/>
    <xf numFmtId="170" fontId="9" fillId="8" borderId="12" xfId="1" applyNumberFormat="1" applyFont="1" applyFill="1" applyBorder="1"/>
    <xf numFmtId="169" fontId="16" fillId="8" borderId="0" xfId="0" applyNumberFormat="1" applyFont="1" applyFill="1" applyBorder="1" applyAlignment="1">
      <alignment horizontal="center" vertical="center"/>
    </xf>
    <xf numFmtId="169" fontId="16" fillId="8" borderId="37" xfId="0" applyNumberFormat="1" applyFont="1" applyFill="1" applyBorder="1" applyAlignment="1">
      <alignment horizontal="center" vertical="center"/>
    </xf>
    <xf numFmtId="0" fontId="9" fillId="8" borderId="0" xfId="0" applyFont="1" applyFill="1" applyBorder="1" applyAlignment="1">
      <alignment horizontal="center"/>
    </xf>
    <xf numFmtId="170" fontId="1" fillId="8" borderId="23" xfId="1" applyNumberFormat="1" applyFont="1" applyFill="1" applyBorder="1" applyAlignment="1">
      <alignment horizontal="right" vertical="center"/>
    </xf>
    <xf numFmtId="170" fontId="7" fillId="8" borderId="23" xfId="1" applyNumberFormat="1" applyFont="1" applyFill="1" applyBorder="1" applyAlignment="1">
      <alignment horizontal="right" vertical="center"/>
    </xf>
    <xf numFmtId="170" fontId="0" fillId="8" borderId="5" xfId="1" applyNumberFormat="1" applyFont="1" applyFill="1" applyBorder="1"/>
    <xf numFmtId="170" fontId="0" fillId="0" borderId="23" xfId="1" applyNumberFormat="1" applyFont="1" applyBorder="1" applyAlignment="1">
      <alignment horizontal="right" vertical="center"/>
    </xf>
    <xf numFmtId="170" fontId="14" fillId="8" borderId="23" xfId="1" applyNumberFormat="1" applyFont="1" applyFill="1" applyBorder="1" applyAlignment="1">
      <alignment horizontal="right" vertical="center"/>
    </xf>
    <xf numFmtId="170" fontId="0" fillId="8" borderId="5" xfId="0" applyNumberFormat="1" applyFill="1" applyBorder="1" applyAlignment="1">
      <alignment horizontal="right"/>
    </xf>
    <xf numFmtId="0" fontId="7" fillId="8" borderId="5" xfId="0" applyFont="1" applyFill="1" applyBorder="1" applyAlignment="1">
      <alignment wrapText="1"/>
    </xf>
    <xf numFmtId="170" fontId="7" fillId="8" borderId="5" xfId="0" applyNumberFormat="1" applyFont="1" applyFill="1" applyBorder="1" applyAlignment="1">
      <alignment horizontal="right" wrapText="1"/>
    </xf>
    <xf numFmtId="170" fontId="14" fillId="8" borderId="5" xfId="0" applyNumberFormat="1" applyFont="1" applyFill="1" applyBorder="1" applyAlignment="1">
      <alignment horizontal="right"/>
    </xf>
    <xf numFmtId="0" fontId="10" fillId="8" borderId="0" xfId="2" applyFont="1" applyFill="1" applyBorder="1" applyAlignment="1">
      <alignment horizontal="center" vertical="center" wrapText="1"/>
    </xf>
    <xf numFmtId="170" fontId="9" fillId="6" borderId="25" xfId="1" applyNumberFormat="1" applyFont="1" applyFill="1" applyBorder="1" applyAlignment="1">
      <alignment horizontal="right" vertical="center"/>
    </xf>
    <xf numFmtId="170" fontId="0" fillId="0" borderId="32" xfId="1" applyNumberFormat="1" applyFont="1" applyBorder="1" applyAlignment="1">
      <alignment horizontal="right" vertical="center"/>
    </xf>
    <xf numFmtId="170" fontId="0" fillId="0" borderId="47" xfId="1" applyNumberFormat="1" applyFont="1" applyBorder="1" applyAlignment="1">
      <alignment horizontal="right" vertical="center"/>
    </xf>
    <xf numFmtId="170" fontId="9" fillId="6" borderId="48" xfId="1" applyNumberFormat="1" applyFont="1" applyFill="1" applyBorder="1" applyAlignment="1">
      <alignment horizontal="right" vertical="center"/>
    </xf>
    <xf numFmtId="0" fontId="7" fillId="8" borderId="5" xfId="0" applyFont="1" applyFill="1" applyBorder="1"/>
    <xf numFmtId="170" fontId="7" fillId="8" borderId="5" xfId="0" applyNumberFormat="1" applyFont="1" applyFill="1" applyBorder="1"/>
    <xf numFmtId="0" fontId="10" fillId="8" borderId="0" xfId="3" applyFont="1" applyFill="1" applyBorder="1" applyAlignment="1">
      <alignment horizontal="center" vertical="center" wrapText="1"/>
    </xf>
    <xf numFmtId="170" fontId="2" fillId="8" borderId="0" xfId="0" applyNumberFormat="1" applyFont="1" applyFill="1" applyBorder="1" applyAlignment="1">
      <alignment horizontal="right" vertical="center"/>
    </xf>
    <xf numFmtId="170" fontId="14" fillId="8" borderId="5" xfId="0" applyNumberFormat="1" applyFont="1" applyFill="1" applyBorder="1" applyAlignment="1">
      <alignment horizontal="left"/>
    </xf>
    <xf numFmtId="170" fontId="7" fillId="8" borderId="5" xfId="0" applyNumberFormat="1" applyFont="1" applyFill="1" applyBorder="1" applyAlignment="1">
      <alignment horizontal="left" vertical="center"/>
    </xf>
    <xf numFmtId="170" fontId="12" fillId="8" borderId="5" xfId="1" applyNumberFormat="1" applyFont="1" applyFill="1" applyBorder="1" applyAlignment="1">
      <alignment horizontal="right"/>
    </xf>
    <xf numFmtId="170" fontId="0" fillId="8" borderId="4" xfId="0" applyNumberFormat="1" applyFill="1" applyBorder="1" applyAlignment="1">
      <alignment vertical="center"/>
    </xf>
    <xf numFmtId="0" fontId="0" fillId="8" borderId="24" xfId="0" applyFill="1" applyBorder="1"/>
    <xf numFmtId="170" fontId="0" fillId="8" borderId="35" xfId="0" applyNumberFormat="1" applyFont="1" applyFill="1" applyBorder="1" applyAlignment="1">
      <alignment horizontal="left" vertical="center" wrapText="1"/>
    </xf>
    <xf numFmtId="170" fontId="1" fillId="8" borderId="26" xfId="1" applyNumberFormat="1" applyFill="1" applyBorder="1" applyAlignment="1">
      <alignment horizontal="right" vertical="center"/>
    </xf>
    <xf numFmtId="170" fontId="1" fillId="8" borderId="3" xfId="1" applyNumberFormat="1" applyFill="1" applyBorder="1" applyAlignment="1">
      <alignment horizontal="right" vertical="center"/>
    </xf>
    <xf numFmtId="170" fontId="0" fillId="8" borderId="26" xfId="0" applyNumberFormat="1" applyFont="1" applyFill="1" applyBorder="1" applyAlignment="1">
      <alignment horizontal="left" vertical="center" wrapText="1"/>
    </xf>
    <xf numFmtId="170" fontId="1" fillId="8" borderId="26" xfId="1" applyNumberFormat="1" applyFont="1" applyFill="1" applyBorder="1" applyAlignment="1">
      <alignment horizontal="right" vertical="center"/>
    </xf>
    <xf numFmtId="170" fontId="1" fillId="8" borderId="3" xfId="1" applyNumberFormat="1" applyFont="1" applyFill="1" applyBorder="1" applyAlignment="1">
      <alignment horizontal="right" vertical="center"/>
    </xf>
    <xf numFmtId="170" fontId="1" fillId="8" borderId="0" xfId="1" applyNumberFormat="1" applyFill="1" applyAlignment="1">
      <alignment horizontal="right"/>
    </xf>
    <xf numFmtId="170" fontId="0" fillId="8" borderId="24" xfId="0" applyNumberFormat="1" applyFill="1" applyBorder="1" applyAlignment="1">
      <alignment horizontal="right"/>
    </xf>
    <xf numFmtId="170" fontId="0" fillId="8" borderId="23" xfId="0" applyNumberFormat="1" applyFill="1" applyBorder="1" applyAlignment="1">
      <alignment horizontal="right"/>
    </xf>
    <xf numFmtId="170" fontId="0" fillId="8" borderId="26" xfId="0" applyNumberFormat="1" applyFont="1" applyFill="1" applyBorder="1" applyAlignment="1">
      <alignment horizontal="right" vertical="center"/>
    </xf>
    <xf numFmtId="170" fontId="0" fillId="8" borderId="3" xfId="0" applyNumberFormat="1" applyFont="1" applyFill="1" applyBorder="1" applyAlignment="1">
      <alignment horizontal="right" vertical="center"/>
    </xf>
    <xf numFmtId="170" fontId="0" fillId="8" borderId="0" xfId="0" applyNumberFormat="1" applyFill="1" applyAlignment="1">
      <alignment horizontal="right"/>
    </xf>
    <xf numFmtId="170" fontId="0" fillId="8" borderId="0" xfId="0" applyNumberFormat="1" applyFill="1" applyAlignment="1">
      <alignment horizontal="right" vertical="center"/>
    </xf>
    <xf numFmtId="170" fontId="2" fillId="8" borderId="23" xfId="0" applyNumberFormat="1" applyFont="1" applyFill="1" applyBorder="1" applyAlignment="1">
      <alignment horizontal="right"/>
    </xf>
    <xf numFmtId="170" fontId="2" fillId="2" borderId="26" xfId="1" applyNumberFormat="1" applyFont="1" applyFill="1" applyBorder="1" applyAlignment="1">
      <alignment horizontal="right" vertical="center"/>
    </xf>
    <xf numFmtId="170" fontId="2" fillId="2" borderId="3" xfId="1" applyNumberFormat="1" applyFont="1" applyFill="1" applyBorder="1" applyAlignment="1">
      <alignment horizontal="right" vertical="center"/>
    </xf>
    <xf numFmtId="170" fontId="9" fillId="10" borderId="26" xfId="1" applyNumberFormat="1" applyFont="1" applyFill="1" applyBorder="1" applyAlignment="1">
      <alignment horizontal="right" vertical="center"/>
    </xf>
    <xf numFmtId="170" fontId="9" fillId="10" borderId="3" xfId="1" applyNumberFormat="1" applyFont="1" applyFill="1" applyBorder="1" applyAlignment="1">
      <alignment horizontal="right" vertical="center"/>
    </xf>
    <xf numFmtId="170" fontId="9" fillId="10" borderId="2" xfId="1" applyNumberFormat="1" applyFont="1" applyFill="1" applyBorder="1" applyAlignment="1">
      <alignment horizontal="right" vertical="center"/>
    </xf>
    <xf numFmtId="170" fontId="0" fillId="8" borderId="4" xfId="0" applyNumberFormat="1" applyFill="1" applyBorder="1"/>
    <xf numFmtId="0" fontId="17" fillId="2" borderId="0" xfId="0" applyFont="1" applyFill="1" applyBorder="1" applyAlignment="1">
      <alignment horizontal="center" vertical="center"/>
    </xf>
    <xf numFmtId="0" fontId="12" fillId="8" borderId="4" xfId="0" applyFont="1" applyFill="1" applyBorder="1"/>
    <xf numFmtId="170" fontId="12" fillId="8" borderId="4" xfId="0" applyNumberFormat="1" applyFont="1" applyFill="1" applyBorder="1"/>
    <xf numFmtId="170" fontId="0" fillId="8" borderId="6" xfId="0" applyNumberFormat="1" applyFill="1" applyBorder="1" applyAlignment="1">
      <alignment vertical="center"/>
    </xf>
    <xf numFmtId="0" fontId="15" fillId="0" borderId="0" xfId="0" applyFont="1" applyBorder="1"/>
    <xf numFmtId="170" fontId="9" fillId="6" borderId="21" xfId="0" applyNumberFormat="1" applyFont="1" applyFill="1" applyBorder="1" applyAlignment="1">
      <alignment horizontal="right"/>
    </xf>
    <xf numFmtId="170" fontId="0" fillId="8" borderId="1" xfId="0" applyNumberFormat="1" applyFill="1" applyBorder="1" applyAlignment="1">
      <alignment horizontal="right"/>
    </xf>
    <xf numFmtId="170" fontId="9" fillId="6" borderId="22" xfId="0" applyNumberFormat="1" applyFont="1" applyFill="1" applyBorder="1" applyAlignment="1">
      <alignment horizontal="right" vertical="center"/>
    </xf>
    <xf numFmtId="170" fontId="9" fillId="6" borderId="21" xfId="1" applyNumberFormat="1" applyFont="1" applyFill="1" applyBorder="1" applyAlignment="1">
      <alignment horizontal="right" vertical="center"/>
    </xf>
    <xf numFmtId="0" fontId="0" fillId="8" borderId="1" xfId="0" applyFill="1" applyBorder="1"/>
    <xf numFmtId="0" fontId="13" fillId="8" borderId="23" xfId="0" applyFont="1" applyFill="1" applyBorder="1"/>
    <xf numFmtId="0" fontId="13" fillId="8" borderId="0" xfId="0" applyFont="1" applyFill="1" applyBorder="1" applyAlignment="1">
      <alignment vertical="center"/>
    </xf>
    <xf numFmtId="0" fontId="13" fillId="8" borderId="0" xfId="0" applyFont="1" applyFill="1" applyBorder="1"/>
    <xf numFmtId="170" fontId="9" fillId="6" borderId="1" xfId="1" applyNumberFormat="1" applyFont="1" applyFill="1" applyBorder="1" applyAlignment="1">
      <alignment horizontal="right" vertical="center"/>
    </xf>
    <xf numFmtId="0" fontId="2" fillId="2" borderId="37" xfId="0" applyNumberFormat="1" applyFont="1" applyFill="1" applyBorder="1" applyAlignment="1">
      <alignment horizontal="center" vertical="center" wrapText="1"/>
    </xf>
    <xf numFmtId="0" fontId="19" fillId="8" borderId="0" xfId="0" applyFont="1" applyFill="1" applyAlignment="1">
      <alignment vertical="center"/>
    </xf>
    <xf numFmtId="0" fontId="0" fillId="0" borderId="25" xfId="0" applyBorder="1" applyAlignment="1">
      <alignment horizontal="center" vertical="center"/>
    </xf>
    <xf numFmtId="168" fontId="0" fillId="8" borderId="4" xfId="1" applyNumberFormat="1" applyFont="1" applyFill="1" applyBorder="1"/>
    <xf numFmtId="170" fontId="0" fillId="11" borderId="35" xfId="0" applyNumberFormat="1" applyFont="1" applyFill="1" applyBorder="1" applyAlignment="1">
      <alignment horizontal="left" vertical="center" wrapText="1"/>
    </xf>
    <xf numFmtId="2" fontId="0" fillId="0" borderId="4" xfId="0" applyNumberFormat="1" applyBorder="1" applyAlignment="1">
      <alignment horizontal="center" vertical="center" wrapText="1"/>
    </xf>
    <xf numFmtId="170" fontId="0" fillId="12" borderId="35" xfId="0" applyNumberFormat="1" applyFont="1" applyFill="1" applyBorder="1" applyAlignment="1">
      <alignment horizontal="left" vertical="center" wrapText="1"/>
    </xf>
    <xf numFmtId="170" fontId="9" fillId="8" borderId="5" xfId="0" applyNumberFormat="1" applyFont="1" applyFill="1" applyBorder="1"/>
    <xf numFmtId="170" fontId="9" fillId="8" borderId="0" xfId="0" applyNumberFormat="1" applyFont="1" applyFill="1" applyBorder="1"/>
    <xf numFmtId="170" fontId="12" fillId="8" borderId="37" xfId="1" applyNumberFormat="1" applyFont="1" applyFill="1" applyBorder="1" applyAlignment="1">
      <alignment horizontal="right" vertical="center"/>
    </xf>
    <xf numFmtId="170" fontId="9" fillId="8" borderId="14" xfId="0" applyNumberFormat="1" applyFont="1" applyFill="1" applyBorder="1"/>
    <xf numFmtId="170" fontId="15" fillId="8" borderId="5" xfId="0" applyNumberFormat="1" applyFont="1" applyFill="1" applyBorder="1"/>
    <xf numFmtId="170" fontId="15" fillId="8" borderId="0" xfId="0" applyNumberFormat="1" applyFont="1" applyFill="1" applyBorder="1"/>
    <xf numFmtId="170" fontId="15" fillId="8" borderId="4" xfId="0" applyNumberFormat="1" applyFont="1" applyFill="1" applyBorder="1" applyAlignment="1">
      <alignment vertical="center"/>
    </xf>
    <xf numFmtId="169" fontId="20" fillId="8" borderId="37" xfId="0" applyNumberFormat="1" applyFont="1" applyFill="1" applyBorder="1" applyAlignment="1">
      <alignment horizontal="center" vertical="center"/>
    </xf>
    <xf numFmtId="0" fontId="9" fillId="8" borderId="37" xfId="0" applyNumberFormat="1" applyFont="1" applyFill="1" applyBorder="1" applyAlignment="1">
      <alignment horizontal="center" vertical="center" wrapText="1"/>
    </xf>
    <xf numFmtId="0" fontId="15" fillId="8" borderId="5" xfId="0" applyFont="1" applyFill="1" applyBorder="1"/>
    <xf numFmtId="0" fontId="15" fillId="8" borderId="0" xfId="0" applyFont="1" applyFill="1" applyBorder="1" applyAlignment="1">
      <alignment horizontal="left" vertical="center"/>
    </xf>
    <xf numFmtId="0" fontId="15" fillId="8" borderId="0" xfId="0" applyFont="1" applyFill="1" applyAlignment="1">
      <alignment horizontal="left" vertical="center"/>
    </xf>
    <xf numFmtId="0" fontId="23" fillId="11" borderId="6" xfId="2" applyFont="1" applyFill="1" applyBorder="1" applyAlignment="1">
      <alignment horizontal="left" vertical="center" wrapText="1"/>
    </xf>
    <xf numFmtId="0" fontId="12" fillId="8" borderId="37" xfId="0" applyFont="1" applyFill="1" applyBorder="1" applyAlignment="1">
      <alignment wrapText="1"/>
    </xf>
    <xf numFmtId="2" fontId="12" fillId="8" borderId="37" xfId="0" applyNumberFormat="1" applyFont="1" applyFill="1" applyBorder="1" applyAlignment="1">
      <alignment horizontal="center" vertical="center"/>
    </xf>
    <xf numFmtId="170" fontId="12" fillId="8" borderId="23" xfId="1" applyNumberFormat="1" applyFont="1" applyFill="1" applyBorder="1" applyAlignment="1">
      <alignment horizontal="right" vertical="center"/>
    </xf>
    <xf numFmtId="170" fontId="12" fillId="8" borderId="5" xfId="0" applyNumberFormat="1" applyFont="1" applyFill="1" applyBorder="1"/>
    <xf numFmtId="170" fontId="12" fillId="8" borderId="0" xfId="0" applyNumberFormat="1" applyFont="1" applyFill="1" applyBorder="1"/>
    <xf numFmtId="0" fontId="17" fillId="8" borderId="3" xfId="0" applyFont="1" applyFill="1" applyBorder="1" applyAlignment="1">
      <alignment horizontal="center" vertical="center"/>
    </xf>
    <xf numFmtId="170" fontId="17" fillId="8" borderId="37" xfId="0" applyNumberFormat="1" applyFont="1" applyFill="1" applyBorder="1" applyAlignment="1">
      <alignment horizontal="right"/>
    </xf>
    <xf numFmtId="0" fontId="17" fillId="8" borderId="23" xfId="0" applyFont="1" applyFill="1" applyBorder="1" applyAlignment="1">
      <alignment horizontal="center" vertical="center"/>
    </xf>
    <xf numFmtId="170" fontId="12" fillId="8" borderId="4" xfId="0" applyNumberFormat="1" applyFont="1" applyFill="1" applyBorder="1" applyAlignment="1">
      <alignment vertical="center"/>
    </xf>
    <xf numFmtId="0" fontId="17" fillId="8" borderId="0" xfId="0" applyFont="1" applyFill="1" applyBorder="1" applyAlignment="1">
      <alignment horizontal="center" vertical="center"/>
    </xf>
    <xf numFmtId="0" fontId="12" fillId="8" borderId="37" xfId="0" applyFont="1" applyFill="1" applyBorder="1" applyAlignment="1">
      <alignment vertical="center" wrapText="1"/>
    </xf>
    <xf numFmtId="0" fontId="12" fillId="8" borderId="23" xfId="0" applyFont="1" applyFill="1" applyBorder="1" applyAlignment="1">
      <alignment horizontal="center" vertical="center"/>
    </xf>
    <xf numFmtId="0" fontId="12" fillId="8" borderId="0" xfId="0" applyFont="1" applyFill="1" applyBorder="1" applyAlignment="1">
      <alignment horizontal="center" vertical="center"/>
    </xf>
    <xf numFmtId="170" fontId="12" fillId="8" borderId="37" xfId="0" applyNumberFormat="1" applyFont="1" applyFill="1" applyBorder="1" applyAlignment="1">
      <alignment horizontal="right"/>
    </xf>
    <xf numFmtId="170" fontId="17" fillId="8" borderId="21" xfId="1" applyNumberFormat="1" applyFont="1" applyFill="1" applyBorder="1" applyAlignment="1">
      <alignment horizontal="right"/>
    </xf>
    <xf numFmtId="170" fontId="17" fillId="8" borderId="23" xfId="1" applyNumberFormat="1" applyFont="1" applyFill="1" applyBorder="1"/>
    <xf numFmtId="170" fontId="17" fillId="8" borderId="5" xfId="0" applyNumberFormat="1" applyFont="1" applyFill="1" applyBorder="1"/>
    <xf numFmtId="170" fontId="17" fillId="8" borderId="0" xfId="1" applyNumberFormat="1" applyFont="1" applyFill="1" applyBorder="1"/>
    <xf numFmtId="170" fontId="17" fillId="8" borderId="0" xfId="0" applyNumberFormat="1" applyFont="1" applyFill="1" applyBorder="1" applyAlignment="1">
      <alignment horizontal="right"/>
    </xf>
    <xf numFmtId="170" fontId="17" fillId="8" borderId="0" xfId="0" applyNumberFormat="1" applyFont="1" applyFill="1" applyBorder="1"/>
    <xf numFmtId="168" fontId="17" fillId="8" borderId="0" xfId="1" applyNumberFormat="1" applyFont="1" applyFill="1" applyBorder="1"/>
    <xf numFmtId="168" fontId="12" fillId="8" borderId="0" xfId="0" applyNumberFormat="1" applyFont="1" applyFill="1" applyBorder="1"/>
    <xf numFmtId="0" fontId="17" fillId="8" borderId="0" xfId="0" applyFont="1" applyFill="1" applyBorder="1" applyAlignment="1">
      <alignment horizontal="center"/>
    </xf>
    <xf numFmtId="169" fontId="24" fillId="8" borderId="37" xfId="0" applyNumberFormat="1" applyFont="1" applyFill="1" applyBorder="1" applyAlignment="1">
      <alignment horizontal="center" vertical="center"/>
    </xf>
    <xf numFmtId="169" fontId="24" fillId="8" borderId="0" xfId="0" applyNumberFormat="1" applyFont="1" applyFill="1" applyBorder="1" applyAlignment="1">
      <alignment horizontal="center" vertical="center"/>
    </xf>
    <xf numFmtId="0" fontId="17" fillId="8" borderId="37" xfId="0" applyFont="1" applyFill="1" applyBorder="1" applyAlignment="1">
      <alignment horizontal="center" vertical="center"/>
    </xf>
    <xf numFmtId="0" fontId="17" fillId="8" borderId="37" xfId="0" applyFont="1" applyFill="1" applyBorder="1" applyAlignment="1">
      <alignment horizontal="center" vertical="center" wrapText="1"/>
    </xf>
    <xf numFmtId="168" fontId="17" fillId="8" borderId="37" xfId="0" applyNumberFormat="1" applyFont="1" applyFill="1" applyBorder="1" applyAlignment="1">
      <alignment horizontal="center" vertical="center" wrapText="1"/>
    </xf>
    <xf numFmtId="0" fontId="17" fillId="8" borderId="37" xfId="0" applyNumberFormat="1" applyFont="1" applyFill="1" applyBorder="1" applyAlignment="1">
      <alignment horizontal="center" vertical="center" wrapText="1"/>
    </xf>
    <xf numFmtId="10" fontId="12" fillId="8" borderId="5" xfId="0" applyNumberFormat="1" applyFont="1" applyFill="1" applyBorder="1" applyAlignment="1">
      <alignment horizontal="center" vertical="center"/>
    </xf>
    <xf numFmtId="10" fontId="12" fillId="8" borderId="0" xfId="0" applyNumberFormat="1" applyFont="1" applyFill="1" applyBorder="1" applyAlignment="1">
      <alignment horizontal="center" vertical="center"/>
    </xf>
    <xf numFmtId="0" fontId="12" fillId="8" borderId="5" xfId="0" applyFont="1" applyFill="1" applyBorder="1"/>
    <xf numFmtId="170" fontId="17" fillId="8" borderId="37" xfId="1" applyNumberFormat="1" applyFont="1" applyFill="1" applyBorder="1" applyAlignment="1">
      <alignment horizontal="right"/>
    </xf>
    <xf numFmtId="170" fontId="17" fillId="8" borderId="13" xfId="1" applyNumberFormat="1" applyFont="1" applyFill="1" applyBorder="1"/>
    <xf numFmtId="170" fontId="17" fillId="8" borderId="14" xfId="0" applyNumberFormat="1" applyFont="1" applyFill="1" applyBorder="1"/>
    <xf numFmtId="170" fontId="17" fillId="8" borderId="12" xfId="1" applyNumberFormat="1" applyFont="1" applyFill="1" applyBorder="1"/>
    <xf numFmtId="0" fontId="12" fillId="8" borderId="25" xfId="0" applyFont="1" applyFill="1" applyBorder="1" applyAlignment="1">
      <alignment wrapText="1"/>
    </xf>
    <xf numFmtId="170" fontId="12" fillId="8" borderId="1" xfId="0" applyNumberFormat="1" applyFont="1" applyFill="1" applyBorder="1"/>
    <xf numFmtId="170" fontId="12" fillId="8" borderId="24" xfId="0" applyNumberFormat="1" applyFont="1" applyFill="1" applyBorder="1"/>
    <xf numFmtId="0" fontId="12" fillId="8" borderId="9" xfId="0" applyFont="1" applyFill="1" applyBorder="1" applyAlignment="1">
      <alignment wrapText="1"/>
    </xf>
    <xf numFmtId="170" fontId="12" fillId="8" borderId="23" xfId="0" applyNumberFormat="1" applyFont="1" applyFill="1" applyBorder="1"/>
    <xf numFmtId="170" fontId="12" fillId="8" borderId="6" xfId="0" applyNumberFormat="1" applyFont="1" applyFill="1" applyBorder="1" applyAlignment="1">
      <alignment vertical="center"/>
    </xf>
    <xf numFmtId="170" fontId="17" fillId="8" borderId="30" xfId="1" applyNumberFormat="1" applyFont="1" applyFill="1" applyBorder="1" applyAlignment="1">
      <alignment horizontal="right"/>
    </xf>
    <xf numFmtId="170" fontId="17" fillId="8" borderId="12" xfId="0" applyNumberFormat="1" applyFont="1" applyFill="1" applyBorder="1"/>
    <xf numFmtId="0" fontId="12" fillId="8" borderId="25" xfId="0" applyFont="1" applyFill="1" applyBorder="1" applyAlignment="1">
      <alignment vertical="center" wrapText="1"/>
    </xf>
    <xf numFmtId="170" fontId="17" fillId="8" borderId="12" xfId="1" applyNumberFormat="1" applyFont="1" applyFill="1" applyBorder="1" applyAlignment="1">
      <alignment horizontal="right"/>
    </xf>
    <xf numFmtId="170" fontId="12" fillId="8" borderId="37" xfId="1" applyNumberFormat="1" applyFont="1" applyFill="1" applyBorder="1" applyAlignment="1">
      <alignment horizontal="center" vertical="center"/>
    </xf>
    <xf numFmtId="167" fontId="12" fillId="8" borderId="37" xfId="0" applyNumberFormat="1" applyFont="1" applyFill="1" applyBorder="1" applyAlignment="1">
      <alignment horizontal="center" vertical="center"/>
    </xf>
    <xf numFmtId="0" fontId="12" fillId="8" borderId="37" xfId="0" applyFont="1" applyFill="1" applyBorder="1" applyAlignment="1">
      <alignment horizontal="left" vertical="center"/>
    </xf>
    <xf numFmtId="0" fontId="12" fillId="8" borderId="41" xfId="0" applyFont="1" applyFill="1" applyBorder="1" applyAlignment="1">
      <alignment horizontal="left" wrapText="1"/>
    </xf>
    <xf numFmtId="168" fontId="12" fillId="8" borderId="0" xfId="0" applyNumberFormat="1" applyFont="1" applyFill="1"/>
    <xf numFmtId="0" fontId="12" fillId="8" borderId="0" xfId="0" applyFont="1" applyFill="1" applyAlignment="1">
      <alignment horizontal="center" vertical="center"/>
    </xf>
    <xf numFmtId="170" fontId="17" fillId="6" borderId="1" xfId="1" applyNumberFormat="1" applyFont="1" applyFill="1" applyBorder="1"/>
    <xf numFmtId="170" fontId="17" fillId="6" borderId="5" xfId="0" applyNumberFormat="1" applyFont="1" applyFill="1" applyBorder="1"/>
    <xf numFmtId="168" fontId="12" fillId="8" borderId="23" xfId="0" applyNumberFormat="1" applyFont="1" applyFill="1" applyBorder="1"/>
    <xf numFmtId="0" fontId="12" fillId="6" borderId="0" xfId="0" applyFont="1" applyFill="1"/>
    <xf numFmtId="170" fontId="17" fillId="9" borderId="0" xfId="4" applyNumberFormat="1" applyFont="1" applyFill="1" applyBorder="1"/>
    <xf numFmtId="170" fontId="17" fillId="9" borderId="0" xfId="0" applyNumberFormat="1" applyFont="1" applyFill="1" applyBorder="1"/>
    <xf numFmtId="0" fontId="12" fillId="9" borderId="0" xfId="0" applyFont="1" applyFill="1" applyBorder="1"/>
    <xf numFmtId="0" fontId="12" fillId="8" borderId="0" xfId="0" applyFont="1" applyFill="1" applyBorder="1" applyAlignment="1">
      <alignment vertical="center" wrapText="1"/>
    </xf>
    <xf numFmtId="0" fontId="12" fillId="8" borderId="0" xfId="0" applyFont="1" applyFill="1" applyBorder="1" applyAlignment="1">
      <alignment horizontal="left" vertical="center" wrapText="1"/>
    </xf>
    <xf numFmtId="0" fontId="12" fillId="8" borderId="0" xfId="0" applyFont="1" applyFill="1" applyBorder="1" applyAlignment="1">
      <alignment wrapText="1"/>
    </xf>
    <xf numFmtId="165" fontId="17" fillId="8" borderId="0" xfId="1" applyFont="1" applyFill="1" applyBorder="1"/>
    <xf numFmtId="0" fontId="21" fillId="8" borderId="0" xfId="2"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23" xfId="0" applyFont="1" applyFill="1" applyBorder="1"/>
    <xf numFmtId="0" fontId="12" fillId="8" borderId="12" xfId="0" applyFont="1" applyFill="1" applyBorder="1" applyAlignment="1">
      <alignment horizontal="center" vertical="center"/>
    </xf>
    <xf numFmtId="170" fontId="12" fillId="8" borderId="12" xfId="1" applyNumberFormat="1" applyFont="1" applyFill="1" applyBorder="1" applyAlignment="1">
      <alignment horizontal="right" vertical="center"/>
    </xf>
    <xf numFmtId="170" fontId="17" fillId="8" borderId="37" xfId="0" applyNumberFormat="1" applyFont="1" applyFill="1" applyBorder="1" applyAlignment="1">
      <alignment horizontal="right" vertical="center"/>
    </xf>
    <xf numFmtId="0" fontId="12" fillId="8" borderId="0" xfId="0" applyFont="1" applyFill="1" applyBorder="1" applyAlignment="1">
      <alignment vertical="center"/>
    </xf>
    <xf numFmtId="0" fontId="12" fillId="8" borderId="0" xfId="0" applyFont="1" applyFill="1" applyAlignment="1">
      <alignment vertical="center"/>
    </xf>
    <xf numFmtId="170" fontId="17" fillId="8" borderId="37" xfId="1" applyNumberFormat="1" applyFont="1" applyFill="1" applyBorder="1" applyAlignment="1">
      <alignment horizontal="right" vertical="center"/>
    </xf>
    <xf numFmtId="170" fontId="12" fillId="8" borderId="37" xfId="4" applyNumberFormat="1" applyFont="1" applyFill="1" applyBorder="1" applyAlignment="1">
      <alignment horizontal="right" vertical="center"/>
    </xf>
    <xf numFmtId="170" fontId="12" fillId="8" borderId="37" xfId="1" applyNumberFormat="1" applyFont="1" applyFill="1" applyBorder="1" applyAlignment="1">
      <alignment vertical="center"/>
    </xf>
    <xf numFmtId="170" fontId="12" fillId="8" borderId="23" xfId="1" applyNumberFormat="1" applyFont="1" applyFill="1" applyBorder="1" applyAlignment="1">
      <alignment vertical="center"/>
    </xf>
    <xf numFmtId="170" fontId="17" fillId="8" borderId="37" xfId="0" applyNumberFormat="1" applyFont="1" applyFill="1" applyBorder="1"/>
    <xf numFmtId="170" fontId="12" fillId="8" borderId="37" xfId="0" applyNumberFormat="1" applyFont="1" applyFill="1" applyBorder="1"/>
    <xf numFmtId="170" fontId="17" fillId="8" borderId="37" xfId="1" applyNumberFormat="1" applyFont="1" applyFill="1" applyBorder="1"/>
    <xf numFmtId="170" fontId="12" fillId="8" borderId="37" xfId="1" applyNumberFormat="1" applyFont="1" applyFill="1" applyBorder="1"/>
    <xf numFmtId="0" fontId="12" fillId="8" borderId="16" xfId="0" applyFont="1" applyFill="1" applyBorder="1" applyAlignment="1">
      <alignment vertical="center" wrapText="1"/>
    </xf>
    <xf numFmtId="0" fontId="12" fillId="8" borderId="17" xfId="0" applyFont="1" applyFill="1" applyBorder="1" applyAlignment="1">
      <alignment horizontal="left" vertical="center" wrapText="1"/>
    </xf>
    <xf numFmtId="0" fontId="12" fillId="8" borderId="17" xfId="0" applyFont="1" applyFill="1" applyBorder="1" applyAlignment="1">
      <alignment horizontal="center" vertical="center"/>
    </xf>
    <xf numFmtId="0" fontId="12" fillId="8" borderId="17" xfId="0" applyFont="1" applyFill="1" applyBorder="1" applyAlignment="1">
      <alignment wrapText="1"/>
    </xf>
    <xf numFmtId="0" fontId="12" fillId="8" borderId="17" xfId="0" applyFont="1" applyFill="1" applyBorder="1"/>
    <xf numFmtId="168" fontId="12" fillId="8" borderId="23" xfId="0" applyNumberFormat="1" applyFont="1" applyFill="1" applyBorder="1" applyAlignment="1">
      <alignment horizontal="center" vertical="center" wrapText="1"/>
    </xf>
    <xf numFmtId="170" fontId="17" fillId="8" borderId="22" xfId="1" applyNumberFormat="1" applyFont="1" applyFill="1" applyBorder="1"/>
    <xf numFmtId="170" fontId="12" fillId="8" borderId="5" xfId="1" applyNumberFormat="1" applyFont="1" applyFill="1" applyBorder="1"/>
    <xf numFmtId="170" fontId="12" fillId="8" borderId="28" xfId="1" applyNumberFormat="1" applyFont="1" applyFill="1" applyBorder="1"/>
    <xf numFmtId="170" fontId="12" fillId="8" borderId="49" xfId="1" applyNumberFormat="1" applyFont="1" applyFill="1" applyBorder="1"/>
    <xf numFmtId="170" fontId="12" fillId="8" borderId="0" xfId="1" applyNumberFormat="1" applyFont="1" applyFill="1" applyBorder="1"/>
    <xf numFmtId="0" fontId="12" fillId="8" borderId="0" xfId="0" applyFont="1" applyFill="1" applyBorder="1" applyAlignment="1">
      <alignment horizontal="left" vertical="center"/>
    </xf>
    <xf numFmtId="168" fontId="12" fillId="8" borderId="0" xfId="1" applyNumberFormat="1" applyFont="1" applyFill="1" applyBorder="1"/>
    <xf numFmtId="2" fontId="12" fillId="0" borderId="37" xfId="0" applyNumberFormat="1" applyFont="1" applyBorder="1" applyAlignment="1">
      <alignment horizontal="center" vertical="center"/>
    </xf>
    <xf numFmtId="0" fontId="0" fillId="0" borderId="37" xfId="0" applyFill="1" applyBorder="1" applyAlignment="1">
      <alignment vertical="center" wrapText="1"/>
    </xf>
    <xf numFmtId="170" fontId="0" fillId="8" borderId="27" xfId="0" applyNumberFormat="1" applyFont="1" applyFill="1" applyBorder="1" applyAlignment="1">
      <alignment vertical="center" wrapText="1"/>
    </xf>
    <xf numFmtId="170" fontId="0" fillId="8" borderId="28" xfId="0" applyNumberFormat="1" applyFont="1" applyFill="1" applyBorder="1" applyAlignment="1">
      <alignment vertical="center" wrapText="1"/>
    </xf>
    <xf numFmtId="170" fontId="0" fillId="8" borderId="29" xfId="0" applyNumberFormat="1" applyFont="1" applyFill="1" applyBorder="1" applyAlignment="1">
      <alignment vertical="center" wrapText="1"/>
    </xf>
    <xf numFmtId="170" fontId="0" fillId="13" borderId="35" xfId="0" applyNumberFormat="1" applyFont="1" applyFill="1" applyBorder="1" applyAlignment="1">
      <alignment horizontal="left" vertical="center" wrapText="1"/>
    </xf>
    <xf numFmtId="170" fontId="0" fillId="14" borderId="35" xfId="0" applyNumberFormat="1" applyFont="1" applyFill="1" applyBorder="1" applyAlignment="1">
      <alignment horizontal="left" vertical="center" wrapText="1"/>
    </xf>
    <xf numFmtId="0" fontId="12" fillId="0" borderId="37" xfId="0" applyFont="1" applyBorder="1" applyAlignment="1">
      <alignment horizontal="left" vertical="center"/>
    </xf>
    <xf numFmtId="0" fontId="17" fillId="2" borderId="3" xfId="0" applyFont="1" applyFill="1" applyBorder="1" applyAlignment="1">
      <alignment horizontal="center" vertical="center"/>
    </xf>
    <xf numFmtId="170" fontId="17" fillId="2" borderId="37" xfId="0" applyNumberFormat="1" applyFont="1" applyFill="1" applyBorder="1" applyAlignment="1">
      <alignment horizontal="right"/>
    </xf>
    <xf numFmtId="172" fontId="0" fillId="0" borderId="0" xfId="0" applyNumberFormat="1"/>
    <xf numFmtId="170" fontId="0" fillId="15" borderId="26" xfId="0" applyNumberFormat="1" applyFill="1" applyBorder="1" applyAlignment="1">
      <alignment horizontal="left" vertical="center" wrapText="1"/>
    </xf>
    <xf numFmtId="170" fontId="12" fillId="15" borderId="26" xfId="0" applyNumberFormat="1" applyFont="1" applyFill="1" applyBorder="1" applyAlignment="1">
      <alignment horizontal="left" vertical="center" wrapText="1"/>
    </xf>
    <xf numFmtId="170" fontId="2" fillId="2" borderId="1" xfId="0" applyNumberFormat="1" applyFont="1" applyFill="1" applyBorder="1" applyAlignment="1">
      <alignment horizontal="left" vertical="center" wrapText="1"/>
    </xf>
    <xf numFmtId="170" fontId="2" fillId="2" borderId="2" xfId="0" applyNumberFormat="1" applyFont="1" applyFill="1" applyBorder="1" applyAlignment="1">
      <alignment horizontal="left" vertical="center" wrapText="1"/>
    </xf>
    <xf numFmtId="170" fontId="2" fillId="2" borderId="2" xfId="1" applyNumberFormat="1" applyFont="1" applyFill="1" applyBorder="1" applyAlignment="1">
      <alignment horizontal="right" vertical="center"/>
    </xf>
    <xf numFmtId="170" fontId="0" fillId="15" borderId="13" xfId="0" applyNumberFormat="1" applyFill="1" applyBorder="1" applyAlignment="1">
      <alignment horizontal="left" vertical="center" wrapText="1"/>
    </xf>
    <xf numFmtId="170" fontId="9" fillId="10" borderId="0" xfId="0" applyNumberFormat="1" applyFont="1" applyFill="1" applyBorder="1" applyAlignment="1">
      <alignment horizontal="right"/>
    </xf>
    <xf numFmtId="170" fontId="0" fillId="8" borderId="15" xfId="0" applyNumberFormat="1" applyFill="1" applyBorder="1" applyAlignment="1">
      <alignment vertical="center"/>
    </xf>
    <xf numFmtId="170" fontId="0" fillId="8" borderId="1" xfId="1" applyNumberFormat="1" applyFont="1" applyFill="1" applyBorder="1" applyAlignment="1">
      <alignment vertical="center"/>
    </xf>
    <xf numFmtId="0" fontId="0" fillId="8" borderId="2" xfId="0" applyFill="1" applyBorder="1"/>
    <xf numFmtId="170" fontId="0" fillId="8" borderId="13" xfId="1" applyNumberFormat="1" applyFont="1" applyFill="1" applyBorder="1" applyAlignment="1">
      <alignment vertical="center"/>
    </xf>
    <xf numFmtId="0" fontId="0" fillId="8" borderId="12" xfId="0" applyFill="1" applyBorder="1"/>
    <xf numFmtId="0" fontId="0" fillId="8" borderId="14" xfId="0" applyFill="1" applyBorder="1"/>
    <xf numFmtId="0" fontId="0" fillId="8" borderId="13" xfId="0" applyFill="1" applyBorder="1"/>
    <xf numFmtId="170" fontId="0" fillId="8" borderId="1" xfId="1" applyNumberFormat="1" applyFont="1" applyFill="1" applyBorder="1" applyAlignment="1">
      <alignment horizontal="right" vertical="center"/>
    </xf>
    <xf numFmtId="170" fontId="0" fillId="8" borderId="13" xfId="1" applyNumberFormat="1" applyFont="1" applyFill="1" applyBorder="1" applyAlignment="1">
      <alignment horizontal="right" vertical="center"/>
    </xf>
    <xf numFmtId="0" fontId="27" fillId="0" borderId="0" xfId="0" applyFont="1" applyBorder="1" applyAlignment="1">
      <alignment vertical="top" wrapText="1"/>
    </xf>
    <xf numFmtId="0" fontId="27" fillId="0" borderId="0" xfId="0" quotePrefix="1" applyFont="1" applyBorder="1" applyAlignment="1">
      <alignment vertical="top" wrapText="1"/>
    </xf>
    <xf numFmtId="0" fontId="0" fillId="0" borderId="3" xfId="0" applyFill="1" applyBorder="1" applyAlignment="1">
      <alignment vertical="center"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0" borderId="4" xfId="0"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5" xfId="0" applyBorder="1" applyAlignment="1">
      <alignment horizontal="center" vertical="center" wrapText="1"/>
    </xf>
    <xf numFmtId="0" fontId="0" fillId="0" borderId="3" xfId="0" applyBorder="1" applyAlignment="1">
      <alignment horizontal="center" vertical="center" wrapText="1"/>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0" fillId="0" borderId="4" xfId="0" applyBorder="1" applyAlignment="1">
      <alignment horizontal="center" vertical="center" wrapText="1"/>
    </xf>
    <xf numFmtId="0" fontId="12" fillId="8" borderId="25" xfId="0" applyFont="1" applyFill="1" applyBorder="1" applyAlignment="1">
      <alignment horizontal="center" vertical="center"/>
    </xf>
    <xf numFmtId="0" fontId="12" fillId="8" borderId="26"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25" xfId="0" applyFont="1" applyFill="1" applyBorder="1" applyAlignment="1">
      <alignment horizontal="center"/>
    </xf>
    <xf numFmtId="0" fontId="12" fillId="8" borderId="26" xfId="0" applyFont="1" applyFill="1" applyBorder="1" applyAlignment="1">
      <alignment horizontal="center"/>
    </xf>
    <xf numFmtId="0" fontId="12" fillId="8" borderId="3" xfId="0" applyFont="1"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3" xfId="0" applyFill="1" applyBorder="1" applyAlignment="1">
      <alignment horizontal="center"/>
    </xf>
    <xf numFmtId="168" fontId="9" fillId="6" borderId="13" xfId="0" applyNumberFormat="1" applyFont="1" applyFill="1" applyBorder="1" applyAlignment="1">
      <alignment horizontal="center"/>
    </xf>
    <xf numFmtId="168" fontId="9" fillId="6" borderId="12" xfId="0" applyNumberFormat="1" applyFont="1" applyFill="1" applyBorder="1" applyAlignment="1">
      <alignment horizontal="center"/>
    </xf>
    <xf numFmtId="168" fontId="9" fillId="6" borderId="14" xfId="0" applyNumberFormat="1" applyFont="1" applyFill="1" applyBorder="1" applyAlignment="1">
      <alignment horizont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0" fontId="0" fillId="0" borderId="18" xfId="0" applyBorder="1" applyAlignment="1">
      <alignment horizontal="center" vertical="center"/>
    </xf>
    <xf numFmtId="0" fontId="0" fillId="0" borderId="20" xfId="0" applyBorder="1" applyAlignment="1">
      <alignment horizontal="center" vertical="center"/>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30" xfId="0" applyFill="1" applyBorder="1" applyAlignment="1">
      <alignment horizontal="center" vertical="center" wrapText="1"/>
    </xf>
    <xf numFmtId="0" fontId="7" fillId="0" borderId="25" xfId="0" applyFont="1" applyBorder="1" applyAlignment="1">
      <alignment horizontal="center"/>
    </xf>
    <xf numFmtId="0" fontId="7" fillId="0" borderId="26" xfId="0" applyFont="1" applyBorder="1" applyAlignment="1">
      <alignment horizontal="center"/>
    </xf>
    <xf numFmtId="0" fontId="7" fillId="0" borderId="3" xfId="0" applyFont="1" applyBorder="1" applyAlignment="1">
      <alignment horizontal="center"/>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18"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18" xfId="0" applyFont="1" applyFill="1" applyBorder="1" applyAlignment="1">
      <alignment horizontal="left" vertical="center" wrapText="1"/>
    </xf>
    <xf numFmtId="0" fontId="12" fillId="8" borderId="20" xfId="0" applyFont="1" applyFill="1" applyBorder="1" applyAlignment="1">
      <alignment horizontal="left" vertical="center"/>
    </xf>
    <xf numFmtId="0" fontId="17" fillId="8" borderId="0" xfId="0" applyFont="1" applyFill="1" applyBorder="1" applyAlignment="1">
      <alignment horizontal="center"/>
    </xf>
    <xf numFmtId="0" fontId="12" fillId="8" borderId="18" xfId="0" applyFont="1" applyFill="1" applyBorder="1" applyAlignment="1">
      <alignment horizontal="left" vertical="center"/>
    </xf>
    <xf numFmtId="0" fontId="12" fillId="8" borderId="20" xfId="0" applyFont="1" applyFill="1" applyBorder="1" applyAlignment="1">
      <alignment horizontal="left" vertical="center" wrapText="1"/>
    </xf>
    <xf numFmtId="168" fontId="17" fillId="8" borderId="23" xfId="0" applyNumberFormat="1" applyFont="1" applyFill="1" applyBorder="1" applyAlignment="1">
      <alignment horizontal="center"/>
    </xf>
    <xf numFmtId="168" fontId="17" fillId="8" borderId="0" xfId="0" applyNumberFormat="1" applyFont="1" applyFill="1" applyBorder="1" applyAlignment="1">
      <alignment horizontal="center"/>
    </xf>
    <xf numFmtId="168" fontId="17" fillId="8" borderId="5" xfId="0" applyNumberFormat="1" applyFont="1" applyFill="1" applyBorder="1" applyAlignment="1">
      <alignment horizontal="center"/>
    </xf>
    <xf numFmtId="0" fontId="12" fillId="7" borderId="0" xfId="0" applyFont="1" applyFill="1" applyAlignment="1">
      <alignment horizontal="center" vertical="center"/>
    </xf>
    <xf numFmtId="0" fontId="12" fillId="8" borderId="21" xfId="0" applyFont="1" applyFill="1" applyBorder="1" applyAlignment="1">
      <alignment horizontal="left" vertical="center"/>
    </xf>
    <xf numFmtId="0" fontId="12" fillId="8" borderId="30" xfId="0" applyFont="1" applyFill="1" applyBorder="1" applyAlignment="1">
      <alignment horizontal="left" vertical="center"/>
    </xf>
    <xf numFmtId="0" fontId="12" fillId="8" borderId="2"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21" xfId="0" applyFont="1" applyFill="1" applyBorder="1" applyAlignment="1">
      <alignment horizontal="center" vertical="center"/>
    </xf>
    <xf numFmtId="0" fontId="12" fillId="8" borderId="30" xfId="0" applyFont="1" applyFill="1" applyBorder="1" applyAlignment="1">
      <alignment horizontal="center" vertical="center"/>
    </xf>
    <xf numFmtId="168" fontId="17" fillId="8" borderId="13" xfId="0" applyNumberFormat="1" applyFont="1" applyFill="1" applyBorder="1" applyAlignment="1">
      <alignment horizontal="center" vertical="center"/>
    </xf>
    <xf numFmtId="168" fontId="17" fillId="8" borderId="12" xfId="0" applyNumberFormat="1" applyFont="1" applyFill="1" applyBorder="1" applyAlignment="1">
      <alignment horizontal="center" vertical="center"/>
    </xf>
    <xf numFmtId="168" fontId="17" fillId="8" borderId="14" xfId="0" applyNumberFormat="1" applyFont="1" applyFill="1" applyBorder="1" applyAlignment="1">
      <alignment horizontal="center" vertical="center"/>
    </xf>
    <xf numFmtId="168" fontId="17" fillId="8" borderId="13" xfId="0" applyNumberFormat="1" applyFont="1" applyFill="1" applyBorder="1" applyAlignment="1">
      <alignment horizontal="center"/>
    </xf>
    <xf numFmtId="168" fontId="17" fillId="8" borderId="12" xfId="0" applyNumberFormat="1" applyFont="1" applyFill="1" applyBorder="1" applyAlignment="1">
      <alignment horizontal="center"/>
    </xf>
    <xf numFmtId="168" fontId="17" fillId="8" borderId="14" xfId="0" applyNumberFormat="1" applyFont="1" applyFill="1" applyBorder="1" applyAlignment="1">
      <alignment horizontal="center"/>
    </xf>
    <xf numFmtId="168" fontId="17" fillId="8" borderId="23" xfId="0" applyNumberFormat="1" applyFont="1" applyFill="1" applyBorder="1" applyAlignment="1">
      <alignment horizontal="center" vertical="center"/>
    </xf>
    <xf numFmtId="168" fontId="17" fillId="8" borderId="0" xfId="0" applyNumberFormat="1" applyFont="1" applyFill="1" applyBorder="1" applyAlignment="1">
      <alignment horizontal="center" vertical="center"/>
    </xf>
    <xf numFmtId="168" fontId="17" fillId="8" borderId="5" xfId="0" applyNumberFormat="1" applyFont="1" applyFill="1" applyBorder="1" applyAlignment="1">
      <alignment horizontal="center" vertical="center"/>
    </xf>
    <xf numFmtId="0" fontId="0" fillId="8" borderId="23" xfId="0" applyFill="1" applyBorder="1" applyAlignment="1">
      <alignment horizontal="center" wrapText="1"/>
    </xf>
    <xf numFmtId="0" fontId="0" fillId="8" borderId="0" xfId="0" applyFill="1" applyBorder="1" applyAlignment="1">
      <alignment horizontal="center"/>
    </xf>
    <xf numFmtId="0" fontId="0" fillId="8" borderId="0" xfId="0" applyFill="1" applyBorder="1" applyAlignment="1">
      <alignment horizontal="center" vertical="center"/>
    </xf>
    <xf numFmtId="0" fontId="23" fillId="12" borderId="6" xfId="2" applyFont="1" applyFill="1" applyBorder="1" applyAlignment="1">
      <alignment horizontal="left" vertical="center" wrapText="1"/>
    </xf>
    <xf numFmtId="0" fontId="23" fillId="12" borderId="11" xfId="2" applyFont="1" applyFill="1" applyBorder="1" applyAlignment="1">
      <alignment horizontal="left" vertical="center" wrapText="1"/>
    </xf>
    <xf numFmtId="0" fontId="23" fillId="12" borderId="7" xfId="2" applyFont="1" applyFill="1" applyBorder="1" applyAlignment="1">
      <alignment horizontal="left" vertical="center" wrapText="1"/>
    </xf>
    <xf numFmtId="0" fontId="0" fillId="8" borderId="23" xfId="0" applyFill="1" applyBorder="1" applyAlignment="1">
      <alignment horizontal="center" vertical="center" wrapText="1"/>
    </xf>
    <xf numFmtId="0" fontId="2" fillId="8" borderId="23" xfId="0" applyFont="1" applyFill="1" applyBorder="1" applyAlignment="1">
      <alignment horizontal="center" vertical="center"/>
    </xf>
    <xf numFmtId="0" fontId="2" fillId="8" borderId="0" xfId="0" applyFont="1" applyFill="1"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justify" vertical="center" wrapText="1"/>
    </xf>
    <xf numFmtId="0" fontId="0" fillId="0" borderId="20" xfId="0" applyBorder="1" applyAlignment="1">
      <alignment horizontal="justify" vertical="center" wrapText="1"/>
    </xf>
    <xf numFmtId="0" fontId="2" fillId="0" borderId="0" xfId="0" applyFont="1" applyBorder="1" applyAlignment="1">
      <alignment horizontal="center"/>
    </xf>
    <xf numFmtId="0" fontId="0" fillId="0" borderId="22" xfId="0"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23" fillId="13" borderId="6" xfId="2" applyFont="1" applyFill="1" applyBorder="1" applyAlignment="1">
      <alignment horizontal="left" vertical="center" wrapText="1"/>
    </xf>
    <xf numFmtId="0" fontId="23" fillId="13" borderId="11" xfId="2" applyFont="1" applyFill="1" applyBorder="1" applyAlignment="1">
      <alignment horizontal="left" vertical="center" wrapText="1"/>
    </xf>
    <xf numFmtId="0" fontId="23" fillId="13" borderId="7" xfId="2"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9" fillId="9" borderId="0" xfId="0" applyFont="1" applyFill="1" applyBorder="1" applyAlignment="1">
      <alignment horizontal="center"/>
    </xf>
    <xf numFmtId="0" fontId="9" fillId="6" borderId="0" xfId="0" applyFont="1" applyFill="1" applyBorder="1" applyAlignment="1">
      <alignment horizontal="center"/>
    </xf>
    <xf numFmtId="0" fontId="9" fillId="5" borderId="0" xfId="0" applyFont="1" applyFill="1" applyBorder="1" applyAlignment="1">
      <alignment horizontal="center"/>
    </xf>
    <xf numFmtId="0" fontId="0" fillId="13" borderId="21" xfId="0" applyFill="1" applyBorder="1" applyAlignment="1">
      <alignment horizontal="center" vertical="center" wrapText="1"/>
    </xf>
    <xf numFmtId="0" fontId="0" fillId="13" borderId="22" xfId="0" applyFill="1" applyBorder="1" applyAlignment="1">
      <alignment horizontal="center" vertical="center" wrapText="1"/>
    </xf>
    <xf numFmtId="0" fontId="0" fillId="13" borderId="30" xfId="0" applyFill="1" applyBorder="1" applyAlignment="1">
      <alignment horizontal="center" vertical="center" wrapText="1"/>
    </xf>
    <xf numFmtId="168" fontId="9" fillId="6" borderId="23" xfId="0" applyNumberFormat="1" applyFont="1" applyFill="1" applyBorder="1" applyAlignment="1">
      <alignment horizontal="center"/>
    </xf>
    <xf numFmtId="168" fontId="9" fillId="6" borderId="0" xfId="0" applyNumberFormat="1" applyFont="1" applyFill="1" applyBorder="1" applyAlignment="1">
      <alignment horizontal="center"/>
    </xf>
    <xf numFmtId="168" fontId="9" fillId="6" borderId="5" xfId="0" applyNumberFormat="1" applyFont="1" applyFill="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14" fillId="0" borderId="4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0" fillId="8" borderId="0" xfId="0" applyFill="1" applyBorder="1" applyAlignment="1">
      <alignment horizontal="center" vertical="center" wrapText="1"/>
    </xf>
    <xf numFmtId="0" fontId="0" fillId="0" borderId="19" xfId="0"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6" fillId="14" borderId="6" xfId="2" applyFont="1" applyFill="1" applyBorder="1" applyAlignment="1">
      <alignment horizontal="center" vertical="center" wrapText="1"/>
    </xf>
    <xf numFmtId="0" fontId="26" fillId="14" borderId="11"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0" fillId="14" borderId="21"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30" xfId="0" applyFill="1" applyBorder="1" applyAlignment="1">
      <alignment horizontal="center" vertic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3" xfId="0" applyFont="1" applyBorder="1" applyAlignment="1">
      <alignment horizontal="center"/>
    </xf>
    <xf numFmtId="0" fontId="2" fillId="8" borderId="0" xfId="0" applyFont="1" applyFill="1" applyBorder="1" applyAlignment="1">
      <alignment horizontal="center" vertical="center" wrapText="1"/>
    </xf>
    <xf numFmtId="0" fontId="22" fillId="15" borderId="6" xfId="3" applyFont="1" applyFill="1" applyBorder="1" applyAlignment="1">
      <alignment horizontal="left" vertical="center" wrapText="1"/>
    </xf>
    <xf numFmtId="0" fontId="22" fillId="15" borderId="11" xfId="3" applyFont="1" applyFill="1" applyBorder="1" applyAlignment="1">
      <alignment horizontal="left" vertical="center" wrapText="1"/>
    </xf>
    <xf numFmtId="0" fontId="0" fillId="15" borderId="21" xfId="0" applyFill="1" applyBorder="1" applyAlignment="1">
      <alignment horizontal="center" vertical="center" wrapText="1"/>
    </xf>
    <xf numFmtId="0" fontId="0" fillId="15" borderId="22" xfId="0" applyFill="1" applyBorder="1" applyAlignment="1">
      <alignment horizontal="center" vertical="center" wrapText="1"/>
    </xf>
    <xf numFmtId="0" fontId="0" fillId="15" borderId="30" xfId="0" applyFill="1" applyBorder="1" applyAlignment="1">
      <alignment horizontal="center" vertical="center" wrapText="1"/>
    </xf>
    <xf numFmtId="0" fontId="9" fillId="10" borderId="0" xfId="0" applyFont="1" applyFill="1" applyBorder="1" applyAlignment="1">
      <alignment horizontal="center"/>
    </xf>
    <xf numFmtId="0" fontId="10" fillId="4" borderId="42" xfId="3" applyFont="1" applyFill="1" applyBorder="1" applyAlignment="1">
      <alignment horizontal="center" vertical="center" wrapText="1"/>
    </xf>
    <xf numFmtId="0" fontId="10" fillId="4" borderId="12" xfId="3" applyFont="1" applyFill="1" applyBorder="1" applyAlignment="1">
      <alignment horizontal="center" vertical="center" wrapText="1"/>
    </xf>
    <xf numFmtId="0" fontId="12" fillId="2" borderId="25" xfId="0" applyFont="1" applyFill="1" applyBorder="1" applyAlignment="1">
      <alignment horizontal="center"/>
    </xf>
    <xf numFmtId="0" fontId="12" fillId="2" borderId="26" xfId="0" applyFont="1" applyFill="1" applyBorder="1" applyAlignment="1">
      <alignment horizontal="center"/>
    </xf>
    <xf numFmtId="0" fontId="12" fillId="2" borderId="3" xfId="0" applyFont="1" applyFill="1" applyBorder="1" applyAlignment="1">
      <alignment horizontal="center"/>
    </xf>
    <xf numFmtId="0" fontId="12" fillId="15" borderId="21"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12" fillId="0" borderId="25" xfId="0" applyFont="1" applyBorder="1" applyAlignment="1">
      <alignment horizontal="center"/>
    </xf>
    <xf numFmtId="0" fontId="12" fillId="0" borderId="26" xfId="0" applyFont="1" applyBorder="1" applyAlignment="1">
      <alignment horizontal="center"/>
    </xf>
    <xf numFmtId="0" fontId="12" fillId="0" borderId="3" xfId="0" applyFont="1" applyBorder="1" applyAlignment="1">
      <alignment horizont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15" borderId="30" xfId="0" applyFont="1" applyFill="1" applyBorder="1" applyAlignment="1">
      <alignment horizontal="center" vertical="center" wrapText="1"/>
    </xf>
    <xf numFmtId="0" fontId="0" fillId="0" borderId="32"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0" fillId="0" borderId="33" xfId="0" applyBorder="1" applyAlignment="1">
      <alignment horizontal="center"/>
    </xf>
    <xf numFmtId="0" fontId="0" fillId="0" borderId="8" xfId="0" applyBorder="1" applyAlignment="1">
      <alignment horizontal="center"/>
    </xf>
    <xf numFmtId="0" fontId="0" fillId="0" borderId="45" xfId="0" applyBorder="1" applyAlignment="1">
      <alignment horizont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0" fillId="8" borderId="0" xfId="0" applyFill="1" applyBorder="1" applyAlignment="1">
      <alignment horizontal="center" wrapText="1"/>
    </xf>
    <xf numFmtId="168" fontId="12" fillId="15" borderId="21" xfId="0" applyNumberFormat="1" applyFont="1" applyFill="1" applyBorder="1" applyAlignment="1">
      <alignment horizontal="center" vertical="center" wrapText="1"/>
    </xf>
    <xf numFmtId="168" fontId="12" fillId="15" borderId="22" xfId="0" applyNumberFormat="1" applyFont="1" applyFill="1" applyBorder="1" applyAlignment="1">
      <alignment horizontal="center" vertical="center" wrapText="1"/>
    </xf>
    <xf numFmtId="168" fontId="12" fillId="15" borderId="30" xfId="0" applyNumberFormat="1" applyFont="1" applyFill="1" applyBorder="1" applyAlignment="1">
      <alignment horizontal="center" vertical="center" wrapText="1"/>
    </xf>
    <xf numFmtId="168" fontId="17" fillId="0" borderId="25" xfId="0" applyNumberFormat="1" applyFont="1" applyFill="1" applyBorder="1" applyAlignment="1">
      <alignment horizontal="center"/>
    </xf>
    <xf numFmtId="168" fontId="17" fillId="0" borderId="26" xfId="0" applyNumberFormat="1" applyFont="1" applyFill="1" applyBorder="1" applyAlignment="1">
      <alignment horizontal="center"/>
    </xf>
    <xf numFmtId="168" fontId="17" fillId="0" borderId="3" xfId="0" applyNumberFormat="1" applyFont="1" applyFill="1" applyBorder="1" applyAlignment="1">
      <alignment horizontal="center"/>
    </xf>
    <xf numFmtId="168" fontId="12" fillId="0" borderId="25" xfId="0" applyNumberFormat="1" applyFont="1" applyFill="1" applyBorder="1" applyAlignment="1">
      <alignment horizontal="center"/>
    </xf>
    <xf numFmtId="168" fontId="12" fillId="0" borderId="26" xfId="0" applyNumberFormat="1" applyFont="1" applyFill="1" applyBorder="1" applyAlignment="1">
      <alignment horizontal="center"/>
    </xf>
    <xf numFmtId="168" fontId="12" fillId="0" borderId="3" xfId="0" applyNumberFormat="1" applyFont="1" applyFill="1" applyBorder="1" applyAlignment="1">
      <alignment horizont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0" xfId="0" applyFont="1" applyBorder="1" applyAlignment="1">
      <alignment horizontal="center" vertical="center" wrapText="1"/>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0" fillId="8" borderId="25" xfId="0" applyFill="1" applyBorder="1" applyAlignment="1">
      <alignment horizontal="center"/>
    </xf>
    <xf numFmtId="0" fontId="0" fillId="8" borderId="26" xfId="0" applyFill="1" applyBorder="1" applyAlignment="1">
      <alignment horizontal="center"/>
    </xf>
    <xf numFmtId="0" fontId="0" fillId="8" borderId="3" xfId="0" applyFill="1" applyBorder="1" applyAlignment="1">
      <alignment horizontal="center"/>
    </xf>
    <xf numFmtId="0" fontId="0" fillId="8" borderId="25" xfId="0" applyFill="1" applyBorder="1" applyAlignment="1">
      <alignment horizontal="center" vertical="center" wrapText="1"/>
    </xf>
    <xf numFmtId="0" fontId="0" fillId="8" borderId="26" xfId="0" applyFill="1" applyBorder="1" applyAlignment="1">
      <alignment horizontal="center" vertical="center" wrapText="1"/>
    </xf>
    <xf numFmtId="0" fontId="0" fillId="8" borderId="3" xfId="0" applyFill="1"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0" xfId="0" applyFill="1" applyBorder="1" applyAlignment="1">
      <alignment horizontal="center" vertical="center" wrapText="1"/>
    </xf>
    <xf numFmtId="0" fontId="0" fillId="2" borderId="34" xfId="0" applyFill="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1" fillId="8" borderId="0" xfId="2" applyFont="1" applyFill="1" applyBorder="1" applyAlignment="1">
      <alignment horizontal="center" vertical="center" wrapText="1"/>
    </xf>
    <xf numFmtId="0" fontId="0" fillId="0" borderId="26" xfId="0" applyBorder="1" applyAlignment="1">
      <alignment horizontal="center" vertical="center" wrapText="1"/>
    </xf>
    <xf numFmtId="0" fontId="17" fillId="9" borderId="0" xfId="0" applyFont="1" applyFill="1" applyBorder="1" applyAlignment="1">
      <alignment horizontal="center"/>
    </xf>
    <xf numFmtId="168" fontId="17" fillId="6" borderId="23" xfId="0" applyNumberFormat="1" applyFont="1" applyFill="1" applyBorder="1" applyAlignment="1">
      <alignment horizontal="center"/>
    </xf>
    <xf numFmtId="168" fontId="17" fillId="6" borderId="0" xfId="0" applyNumberFormat="1" applyFont="1" applyFill="1" applyBorder="1" applyAlignment="1">
      <alignment horizontal="center"/>
    </xf>
    <xf numFmtId="0" fontId="23" fillId="11" borderId="6" xfId="2" applyFont="1" applyFill="1" applyBorder="1" applyAlignment="1">
      <alignment horizontal="left" vertical="center" wrapText="1"/>
    </xf>
    <xf numFmtId="0" fontId="23" fillId="11" borderId="11" xfId="2" applyFont="1" applyFill="1" applyBorder="1" applyAlignment="1">
      <alignment horizontal="left" vertical="center" wrapText="1"/>
    </xf>
    <xf numFmtId="0" fontId="23" fillId="11" borderId="7" xfId="2" applyFont="1" applyFill="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49" fontId="0" fillId="0" borderId="18" xfId="0" applyNumberFormat="1" applyBorder="1" applyAlignment="1">
      <alignment horizontal="left" vertical="center" wrapText="1"/>
    </xf>
    <xf numFmtId="49" fontId="0" fillId="0" borderId="19"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8" borderId="26" xfId="0" applyFill="1" applyBorder="1" applyAlignment="1">
      <alignment horizontal="center" vertical="center"/>
    </xf>
    <xf numFmtId="168" fontId="12" fillId="8" borderId="35" xfId="0" applyNumberFormat="1" applyFont="1" applyFill="1" applyBorder="1" applyAlignment="1">
      <alignment horizontal="center" vertical="center" wrapText="1"/>
    </xf>
    <xf numFmtId="168" fontId="12" fillId="8" borderId="26" xfId="0" applyNumberFormat="1" applyFont="1" applyFill="1" applyBorder="1" applyAlignment="1">
      <alignment horizontal="center" vertical="center" wrapText="1"/>
    </xf>
    <xf numFmtId="168" fontId="12" fillId="8" borderId="3" xfId="0" applyNumberFormat="1" applyFont="1" applyFill="1" applyBorder="1" applyAlignment="1">
      <alignment horizontal="center" vertical="center" wrapText="1"/>
    </xf>
    <xf numFmtId="0" fontId="12" fillId="8" borderId="19" xfId="0" applyFont="1" applyFill="1" applyBorder="1" applyAlignment="1">
      <alignment horizontal="left" vertical="center" wrapText="1"/>
    </xf>
    <xf numFmtId="0" fontId="12" fillId="8"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20" xfId="0" applyFont="1" applyFill="1" applyBorder="1" applyAlignment="1">
      <alignment horizontal="center" vertical="center" wrapText="1"/>
    </xf>
    <xf numFmtId="168" fontId="17" fillId="8" borderId="25" xfId="0" applyNumberFormat="1" applyFont="1" applyFill="1" applyBorder="1" applyAlignment="1">
      <alignment horizontal="center"/>
    </xf>
    <xf numFmtId="168" fontId="17" fillId="8" borderId="26" xfId="0" applyNumberFormat="1" applyFont="1" applyFill="1" applyBorder="1" applyAlignment="1">
      <alignment horizontal="center"/>
    </xf>
    <xf numFmtId="0" fontId="0" fillId="8" borderId="23" xfId="0" applyFill="1" applyBorder="1" applyAlignment="1">
      <alignment horizontal="center" vertical="center"/>
    </xf>
    <xf numFmtId="0" fontId="18" fillId="11" borderId="25" xfId="0" applyFont="1" applyFill="1" applyBorder="1" applyAlignment="1">
      <alignment horizontal="center" vertical="center"/>
    </xf>
    <xf numFmtId="0" fontId="18" fillId="11" borderId="26" xfId="0" applyFont="1" applyFill="1" applyBorder="1" applyAlignment="1">
      <alignment horizontal="center" vertical="center"/>
    </xf>
    <xf numFmtId="0" fontId="18" fillId="11" borderId="3" xfId="0" applyFont="1" applyFill="1" applyBorder="1" applyAlignment="1">
      <alignment horizontal="center" vertical="center"/>
    </xf>
    <xf numFmtId="170" fontId="2" fillId="2" borderId="25" xfId="0" applyNumberFormat="1" applyFont="1" applyFill="1" applyBorder="1" applyAlignment="1">
      <alignment horizontal="left" vertical="center" wrapText="1"/>
    </xf>
    <xf numFmtId="170" fontId="2" fillId="2" borderId="26" xfId="0" applyNumberFormat="1" applyFont="1" applyFill="1" applyBorder="1" applyAlignment="1">
      <alignment horizontal="left" vertical="center" wrapText="1"/>
    </xf>
    <xf numFmtId="170" fontId="9" fillId="10" borderId="25" xfId="0" applyNumberFormat="1" applyFont="1" applyFill="1" applyBorder="1" applyAlignment="1">
      <alignment horizontal="left" vertical="center" wrapText="1"/>
    </xf>
    <xf numFmtId="170" fontId="9" fillId="10" borderId="26" xfId="0" applyNumberFormat="1" applyFont="1" applyFill="1" applyBorder="1" applyAlignment="1">
      <alignment horizontal="left" vertical="center" wrapText="1"/>
    </xf>
    <xf numFmtId="170" fontId="0" fillId="8" borderId="27" xfId="0" applyNumberFormat="1" applyFont="1" applyFill="1" applyBorder="1" applyAlignment="1">
      <alignment horizontal="left" vertical="center" wrapText="1"/>
    </xf>
    <xf numFmtId="170" fontId="0" fillId="8" borderId="28" xfId="0" applyNumberFormat="1" applyFont="1" applyFill="1" applyBorder="1" applyAlignment="1">
      <alignment horizontal="left" vertical="center" wrapText="1"/>
    </xf>
    <xf numFmtId="170" fontId="0" fillId="8" borderId="29" xfId="0" applyNumberFormat="1" applyFont="1" applyFill="1" applyBorder="1" applyAlignment="1">
      <alignment horizontal="left" vertical="center" wrapText="1"/>
    </xf>
    <xf numFmtId="170" fontId="0" fillId="13" borderId="27" xfId="0" applyNumberFormat="1" applyFont="1" applyFill="1" applyBorder="1" applyAlignment="1">
      <alignment horizontal="left" vertical="center" wrapText="1"/>
    </xf>
    <xf numFmtId="170" fontId="0" fillId="13" borderId="29" xfId="0" applyNumberFormat="1" applyFont="1" applyFill="1" applyBorder="1" applyAlignment="1">
      <alignment horizontal="left" vertical="center" wrapText="1"/>
    </xf>
    <xf numFmtId="170" fontId="13" fillId="11" borderId="27" xfId="0" applyNumberFormat="1" applyFont="1" applyFill="1" applyBorder="1" applyAlignment="1">
      <alignment horizontal="left" vertical="center" wrapText="1"/>
    </xf>
    <xf numFmtId="170" fontId="13" fillId="11" borderId="28" xfId="0" applyNumberFormat="1" applyFont="1" applyFill="1" applyBorder="1" applyAlignment="1">
      <alignment horizontal="left" vertical="center" wrapText="1"/>
    </xf>
    <xf numFmtId="170" fontId="13" fillId="11" borderId="29" xfId="0" applyNumberFormat="1" applyFont="1" applyFill="1" applyBorder="1" applyAlignment="1">
      <alignment horizontal="left" vertical="center" wrapText="1"/>
    </xf>
    <xf numFmtId="170" fontId="0" fillId="12" borderId="27" xfId="0" applyNumberFormat="1" applyFont="1" applyFill="1" applyBorder="1" applyAlignment="1">
      <alignment horizontal="left" vertical="center" wrapText="1"/>
    </xf>
    <xf numFmtId="170" fontId="0" fillId="12" borderId="28" xfId="0" applyNumberFormat="1" applyFont="1" applyFill="1" applyBorder="1" applyAlignment="1">
      <alignment horizontal="left" vertical="center" wrapText="1"/>
    </xf>
    <xf numFmtId="170" fontId="0" fillId="12" borderId="29" xfId="0" applyNumberFormat="1" applyFont="1" applyFill="1" applyBorder="1" applyAlignment="1">
      <alignment horizontal="left" vertical="center" wrapText="1"/>
    </xf>
    <xf numFmtId="170" fontId="18" fillId="12" borderId="25" xfId="0" applyNumberFormat="1" applyFont="1" applyFill="1" applyBorder="1" applyAlignment="1">
      <alignment horizontal="center" vertical="center"/>
    </xf>
    <xf numFmtId="170" fontId="18" fillId="12" borderId="26" xfId="0" applyNumberFormat="1" applyFont="1" applyFill="1" applyBorder="1" applyAlignment="1">
      <alignment horizontal="center" vertical="center"/>
    </xf>
    <xf numFmtId="170" fontId="18" fillId="12" borderId="3" xfId="0" applyNumberFormat="1" applyFont="1" applyFill="1" applyBorder="1" applyAlignment="1">
      <alignment horizontal="center" vertical="center"/>
    </xf>
    <xf numFmtId="170" fontId="9" fillId="10" borderId="1" xfId="0" applyNumberFormat="1" applyFont="1" applyFill="1" applyBorder="1" applyAlignment="1">
      <alignment horizontal="left" vertical="center" wrapText="1"/>
    </xf>
    <xf numFmtId="170" fontId="9" fillId="10" borderId="2" xfId="0" applyNumberFormat="1" applyFont="1" applyFill="1" applyBorder="1" applyAlignment="1">
      <alignment horizontal="left" vertical="center" wrapText="1"/>
    </xf>
    <xf numFmtId="170" fontId="0" fillId="15" borderId="27" xfId="0" applyNumberFormat="1" applyFill="1" applyBorder="1" applyAlignment="1">
      <alignment horizontal="left" vertical="center" wrapText="1"/>
    </xf>
    <xf numFmtId="170" fontId="0" fillId="15" borderId="28" xfId="0" applyNumberFormat="1" applyFill="1" applyBorder="1" applyAlignment="1">
      <alignment horizontal="left" vertical="center" wrapText="1"/>
    </xf>
    <xf numFmtId="170" fontId="0" fillId="15" borderId="29" xfId="0" applyNumberFormat="1" applyFill="1" applyBorder="1" applyAlignment="1">
      <alignment horizontal="left" vertical="center" wrapText="1"/>
    </xf>
    <xf numFmtId="0" fontId="26" fillId="14" borderId="6" xfId="2" applyFont="1" applyFill="1" applyBorder="1" applyAlignment="1">
      <alignment horizontal="left" vertical="center" wrapText="1"/>
    </xf>
    <xf numFmtId="0" fontId="26" fillId="14" borderId="11" xfId="2" applyFont="1" applyFill="1" applyBorder="1" applyAlignment="1">
      <alignment horizontal="left" vertical="center" wrapText="1"/>
    </xf>
    <xf numFmtId="170" fontId="0" fillId="14" borderId="27" xfId="0" applyNumberFormat="1" applyFont="1" applyFill="1" applyBorder="1" applyAlignment="1">
      <alignment horizontal="left" vertical="center" wrapText="1"/>
    </xf>
    <xf numFmtId="170" fontId="0" fillId="14" borderId="28" xfId="0" applyNumberFormat="1" applyFont="1" applyFill="1" applyBorder="1" applyAlignment="1">
      <alignment horizontal="left" vertical="center" wrapText="1"/>
    </xf>
    <xf numFmtId="170" fontId="0" fillId="14" borderId="29" xfId="0" applyNumberFormat="1" applyFont="1" applyFill="1" applyBorder="1" applyAlignment="1">
      <alignment horizontal="left" vertical="center" wrapText="1"/>
    </xf>
  </cellXfs>
  <cellStyles count="5">
    <cellStyle name="Millares" xfId="4" builtinId="3"/>
    <cellStyle name="Moneda" xfId="1" builtinId="4"/>
    <cellStyle name="Normal" xfId="0" builtinId="0"/>
    <cellStyle name="Normal 2" xfId="3"/>
    <cellStyle name="Normal 2 2" xfId="2"/>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35" workbookViewId="0">
      <selection activeCell="D41" sqref="D41"/>
    </sheetView>
  </sheetViews>
  <sheetFormatPr baseColWidth="10" defaultRowHeight="15" x14ac:dyDescent="0.25"/>
  <cols>
    <col min="2" max="2" width="26.42578125" style="1" customWidth="1"/>
    <col min="3" max="3" width="20.42578125" style="1" customWidth="1"/>
    <col min="4" max="4" width="22.140625" bestFit="1" customWidth="1"/>
    <col min="5" max="5" width="20.28515625" style="10" bestFit="1" customWidth="1"/>
    <col min="6" max="6" width="18.28515625" style="10" bestFit="1" customWidth="1"/>
    <col min="7" max="7" width="16.7109375" style="13" bestFit="1" customWidth="1"/>
    <col min="10" max="10" width="19.5703125" customWidth="1"/>
    <col min="11" max="11" width="12.42578125" bestFit="1" customWidth="1"/>
    <col min="12" max="12" width="13" bestFit="1" customWidth="1"/>
  </cols>
  <sheetData>
    <row r="1" spans="1:12" x14ac:dyDescent="0.25">
      <c r="E1" s="9">
        <v>877803</v>
      </c>
      <c r="F1" s="9"/>
    </row>
    <row r="2" spans="1:12" ht="15.75" thickBot="1" x14ac:dyDescent="0.3"/>
    <row r="3" spans="1:12" ht="15.75" thickBot="1" x14ac:dyDescent="0.3">
      <c r="A3" s="406" t="s">
        <v>0</v>
      </c>
      <c r="B3" s="407"/>
      <c r="C3" s="407"/>
      <c r="D3" s="408"/>
    </row>
    <row r="4" spans="1:12" x14ac:dyDescent="0.25">
      <c r="A4" s="5" t="s">
        <v>1</v>
      </c>
      <c r="B4" s="410" t="s">
        <v>36</v>
      </c>
      <c r="C4" s="411"/>
      <c r="D4" s="4" t="s">
        <v>4</v>
      </c>
      <c r="E4" s="4"/>
      <c r="F4" s="4" t="s">
        <v>43</v>
      </c>
      <c r="G4" s="4" t="s">
        <v>52</v>
      </c>
    </row>
    <row r="5" spans="1:12" ht="50.25" customHeight="1" x14ac:dyDescent="0.25">
      <c r="A5" s="2">
        <v>1</v>
      </c>
      <c r="B5" s="409" t="s">
        <v>16</v>
      </c>
      <c r="C5" s="409"/>
      <c r="D5" s="25">
        <v>1.5</v>
      </c>
      <c r="E5" s="11">
        <f>+$E$1*D5</f>
        <v>1316704.5</v>
      </c>
      <c r="F5" s="13">
        <f>+(E5/30)</f>
        <v>43890.15</v>
      </c>
      <c r="G5" s="13">
        <f>+(E5/30)/8</f>
        <v>5486.2687500000002</v>
      </c>
      <c r="J5" s="14"/>
      <c r="K5" s="15"/>
      <c r="L5" s="17"/>
    </row>
    <row r="6" spans="1:12" ht="50.25" customHeight="1" x14ac:dyDescent="0.25">
      <c r="A6" s="2">
        <v>2</v>
      </c>
      <c r="B6" s="409" t="s">
        <v>17</v>
      </c>
      <c r="C6" s="409"/>
      <c r="D6" s="25">
        <v>2</v>
      </c>
      <c r="E6" s="11">
        <f t="shared" ref="E6:E49" si="0">+$E$1*D6</f>
        <v>1755606</v>
      </c>
      <c r="F6" s="13">
        <f t="shared" ref="F6:F25" si="1">+(E6/30)</f>
        <v>58520.2</v>
      </c>
      <c r="G6" s="13">
        <f t="shared" ref="G6:G25" si="2">+(E6/30)/8</f>
        <v>7315.0249999999996</v>
      </c>
      <c r="J6" s="14"/>
      <c r="K6" s="15"/>
      <c r="L6" s="17"/>
    </row>
    <row r="7" spans="1:12" ht="50.25" customHeight="1" x14ac:dyDescent="0.25">
      <c r="A7" s="2">
        <v>3</v>
      </c>
      <c r="B7" s="409" t="s">
        <v>18</v>
      </c>
      <c r="C7" s="409"/>
      <c r="D7" s="25">
        <v>2.5</v>
      </c>
      <c r="E7" s="11">
        <f t="shared" si="0"/>
        <v>2194507.5</v>
      </c>
      <c r="F7" s="13">
        <f t="shared" si="1"/>
        <v>73150.25</v>
      </c>
      <c r="G7" s="13">
        <f t="shared" si="2"/>
        <v>9143.78125</v>
      </c>
      <c r="J7" s="14"/>
      <c r="K7" s="16"/>
      <c r="L7" s="17"/>
    </row>
    <row r="8" spans="1:12" ht="50.25" customHeight="1" x14ac:dyDescent="0.25">
      <c r="A8" s="2">
        <v>4</v>
      </c>
      <c r="B8" s="409" t="s">
        <v>19</v>
      </c>
      <c r="C8" s="409"/>
      <c r="D8" s="25">
        <v>3</v>
      </c>
      <c r="E8" s="11">
        <f t="shared" si="0"/>
        <v>2633409</v>
      </c>
      <c r="F8" s="13">
        <f t="shared" si="1"/>
        <v>87780.3</v>
      </c>
      <c r="G8" s="13">
        <f t="shared" si="2"/>
        <v>10972.5375</v>
      </c>
      <c r="J8" s="10" t="s">
        <v>99</v>
      </c>
      <c r="K8" s="19"/>
      <c r="L8" s="19"/>
    </row>
    <row r="9" spans="1:12" ht="50.25" customHeight="1" x14ac:dyDescent="0.25">
      <c r="A9" s="2">
        <v>5</v>
      </c>
      <c r="B9" s="409" t="s">
        <v>20</v>
      </c>
      <c r="C9" s="409"/>
      <c r="D9" s="3">
        <v>3</v>
      </c>
      <c r="E9" s="11">
        <f t="shared" si="0"/>
        <v>2633409</v>
      </c>
      <c r="F9" s="13">
        <f t="shared" si="1"/>
        <v>87780.3</v>
      </c>
      <c r="G9" s="13">
        <f t="shared" si="2"/>
        <v>10972.5375</v>
      </c>
      <c r="J9" s="10" t="s">
        <v>108</v>
      </c>
    </row>
    <row r="10" spans="1:12" ht="50.25" customHeight="1" x14ac:dyDescent="0.25">
      <c r="A10" s="2">
        <v>6</v>
      </c>
      <c r="B10" s="409" t="s">
        <v>21</v>
      </c>
      <c r="C10" s="409"/>
      <c r="D10" s="3">
        <v>3.5</v>
      </c>
      <c r="E10" s="11">
        <f t="shared" si="0"/>
        <v>3072310.5</v>
      </c>
      <c r="F10" s="13">
        <f t="shared" si="1"/>
        <v>102410.35</v>
      </c>
      <c r="G10" s="13">
        <f t="shared" si="2"/>
        <v>12801.293750000001</v>
      </c>
      <c r="I10" s="12" t="s">
        <v>97</v>
      </c>
      <c r="J10" s="29" t="s">
        <v>100</v>
      </c>
    </row>
    <row r="11" spans="1:12" ht="50.25" customHeight="1" x14ac:dyDescent="0.25">
      <c r="A11" s="2">
        <v>7</v>
      </c>
      <c r="B11" s="409" t="s">
        <v>22</v>
      </c>
      <c r="C11" s="409"/>
      <c r="D11" s="3">
        <v>4</v>
      </c>
      <c r="E11" s="11">
        <f t="shared" si="0"/>
        <v>3511212</v>
      </c>
      <c r="F11" s="13">
        <f t="shared" si="1"/>
        <v>117040.4</v>
      </c>
      <c r="G11" s="13">
        <f t="shared" si="2"/>
        <v>14630.05</v>
      </c>
      <c r="I11" s="12" t="s">
        <v>70</v>
      </c>
      <c r="J11" s="10" t="s">
        <v>101</v>
      </c>
    </row>
    <row r="12" spans="1:12" ht="50.25" customHeight="1" x14ac:dyDescent="0.25">
      <c r="A12" s="2">
        <v>8</v>
      </c>
      <c r="B12" s="409" t="s">
        <v>53</v>
      </c>
      <c r="C12" s="409"/>
      <c r="D12" s="3">
        <v>4.5</v>
      </c>
      <c r="E12" s="11">
        <f t="shared" si="0"/>
        <v>3950113.5</v>
      </c>
      <c r="F12" s="13">
        <f t="shared" si="1"/>
        <v>131670.45000000001</v>
      </c>
      <c r="G12" s="13">
        <f t="shared" si="2"/>
        <v>16458.806250000001</v>
      </c>
      <c r="J12" s="10" t="s">
        <v>107</v>
      </c>
    </row>
    <row r="13" spans="1:12" ht="50.25" customHeight="1" x14ac:dyDescent="0.25">
      <c r="A13" s="2">
        <v>9</v>
      </c>
      <c r="B13" s="409" t="s">
        <v>23</v>
      </c>
      <c r="C13" s="409"/>
      <c r="D13" s="3">
        <v>4.5</v>
      </c>
      <c r="E13" s="11">
        <f t="shared" si="0"/>
        <v>3950113.5</v>
      </c>
      <c r="F13" s="13">
        <f t="shared" si="1"/>
        <v>131670.45000000001</v>
      </c>
      <c r="G13" s="13">
        <f t="shared" si="2"/>
        <v>16458.806250000001</v>
      </c>
      <c r="J13" s="10" t="s">
        <v>183</v>
      </c>
    </row>
    <row r="14" spans="1:12" ht="50.25" customHeight="1" x14ac:dyDescent="0.25">
      <c r="A14" s="2">
        <v>10</v>
      </c>
      <c r="B14" s="409" t="s">
        <v>24</v>
      </c>
      <c r="C14" s="409"/>
      <c r="D14" s="3">
        <v>5.5</v>
      </c>
      <c r="E14" s="11">
        <f t="shared" si="0"/>
        <v>4827916.5</v>
      </c>
      <c r="F14" s="13">
        <f t="shared" si="1"/>
        <v>160930.54999999999</v>
      </c>
      <c r="G14" s="13">
        <f t="shared" si="2"/>
        <v>20116.318749999999</v>
      </c>
    </row>
    <row r="15" spans="1:12" ht="50.25" customHeight="1" x14ac:dyDescent="0.25">
      <c r="A15" s="2">
        <v>11</v>
      </c>
      <c r="B15" s="409" t="s">
        <v>25</v>
      </c>
      <c r="C15" s="409"/>
      <c r="D15" s="3">
        <v>6.5</v>
      </c>
      <c r="E15" s="11">
        <f t="shared" si="0"/>
        <v>5705719.5</v>
      </c>
      <c r="F15" s="13">
        <f t="shared" si="1"/>
        <v>190190.65</v>
      </c>
      <c r="G15" s="13">
        <f t="shared" si="2"/>
        <v>23773.831249999999</v>
      </c>
      <c r="J15" s="17">
        <f>+(G15*200)*2</f>
        <v>9509532.5</v>
      </c>
    </row>
    <row r="16" spans="1:12" ht="50.25" customHeight="1" x14ac:dyDescent="0.25">
      <c r="A16" s="2">
        <v>12</v>
      </c>
      <c r="B16" s="409" t="s">
        <v>26</v>
      </c>
      <c r="C16" s="409"/>
      <c r="D16" s="3">
        <v>7.5</v>
      </c>
      <c r="E16" s="11">
        <f t="shared" si="0"/>
        <v>6583522.5</v>
      </c>
      <c r="F16" s="13">
        <f t="shared" si="1"/>
        <v>219450.75</v>
      </c>
      <c r="G16" s="13">
        <f t="shared" si="2"/>
        <v>27431.34375</v>
      </c>
    </row>
    <row r="17" spans="1:9" ht="50.25" customHeight="1" x14ac:dyDescent="0.25">
      <c r="A17" s="2">
        <v>13</v>
      </c>
      <c r="B17" s="409" t="s">
        <v>27</v>
      </c>
      <c r="C17" s="409"/>
      <c r="D17" s="3">
        <v>8</v>
      </c>
      <c r="E17" s="11">
        <f t="shared" si="0"/>
        <v>7022424</v>
      </c>
      <c r="F17" s="13">
        <f t="shared" si="1"/>
        <v>234080.8</v>
      </c>
      <c r="G17" s="13">
        <f t="shared" si="2"/>
        <v>29260.1</v>
      </c>
    </row>
    <row r="18" spans="1:9" ht="50.25" customHeight="1" x14ac:dyDescent="0.25">
      <c r="A18" s="2">
        <v>14</v>
      </c>
      <c r="B18" s="409" t="s">
        <v>28</v>
      </c>
      <c r="C18" s="409"/>
      <c r="D18" s="3">
        <v>9</v>
      </c>
      <c r="E18" s="11">
        <f t="shared" si="0"/>
        <v>7900227</v>
      </c>
      <c r="F18" s="13">
        <f t="shared" si="1"/>
        <v>263340.90000000002</v>
      </c>
      <c r="G18" s="13">
        <f t="shared" si="2"/>
        <v>32917.612500000003</v>
      </c>
    </row>
    <row r="19" spans="1:9" ht="50.25" customHeight="1" x14ac:dyDescent="0.25">
      <c r="A19" s="2">
        <v>15</v>
      </c>
      <c r="B19" s="409" t="s">
        <v>29</v>
      </c>
      <c r="C19" s="409"/>
      <c r="D19" s="3">
        <v>10.5</v>
      </c>
      <c r="E19" s="11">
        <f t="shared" si="0"/>
        <v>9216931.5</v>
      </c>
      <c r="F19" s="13">
        <f t="shared" si="1"/>
        <v>307231.05</v>
      </c>
      <c r="G19" s="13">
        <f t="shared" si="2"/>
        <v>38403.881249999999</v>
      </c>
    </row>
    <row r="20" spans="1:9" ht="50.25" customHeight="1" x14ac:dyDescent="0.25">
      <c r="A20" s="2">
        <v>16</v>
      </c>
      <c r="B20" s="409" t="s">
        <v>30</v>
      </c>
      <c r="C20" s="409"/>
      <c r="D20" s="3">
        <v>11.5</v>
      </c>
      <c r="E20" s="11">
        <f t="shared" si="0"/>
        <v>10094734.5</v>
      </c>
      <c r="F20" s="13">
        <f t="shared" si="1"/>
        <v>336491.15</v>
      </c>
      <c r="G20" s="13">
        <f t="shared" si="2"/>
        <v>42061.393750000003</v>
      </c>
    </row>
    <row r="21" spans="1:9" ht="50.25" customHeight="1" x14ac:dyDescent="0.25">
      <c r="A21" s="2">
        <v>17</v>
      </c>
      <c r="B21" s="409" t="s">
        <v>31</v>
      </c>
      <c r="C21" s="409"/>
      <c r="D21" s="3">
        <v>13</v>
      </c>
      <c r="E21" s="11">
        <f t="shared" si="0"/>
        <v>11411439</v>
      </c>
      <c r="F21" s="13">
        <f t="shared" si="1"/>
        <v>380381.3</v>
      </c>
      <c r="G21" s="13">
        <f t="shared" si="2"/>
        <v>47547.662499999999</v>
      </c>
    </row>
    <row r="22" spans="1:9" ht="88.5" customHeight="1" x14ac:dyDescent="0.25">
      <c r="A22" s="2">
        <v>18</v>
      </c>
      <c r="B22" s="409" t="s">
        <v>32</v>
      </c>
      <c r="C22" s="409"/>
      <c r="D22" s="3">
        <v>14</v>
      </c>
      <c r="E22" s="11">
        <f t="shared" si="0"/>
        <v>12289242</v>
      </c>
      <c r="F22" s="13">
        <f t="shared" si="1"/>
        <v>409641.4</v>
      </c>
      <c r="G22" s="13">
        <f t="shared" si="2"/>
        <v>51205.175000000003</v>
      </c>
    </row>
    <row r="23" spans="1:9" ht="88.5" customHeight="1" x14ac:dyDescent="0.25">
      <c r="A23" s="2">
        <v>19</v>
      </c>
      <c r="B23" s="409" t="s">
        <v>33</v>
      </c>
      <c r="C23" s="409"/>
      <c r="D23" s="3">
        <v>15</v>
      </c>
      <c r="E23" s="11">
        <f>+$E$1*D23</f>
        <v>13167045</v>
      </c>
      <c r="F23" s="13">
        <f t="shared" si="1"/>
        <v>438901.5</v>
      </c>
      <c r="G23" s="13">
        <f t="shared" si="2"/>
        <v>54862.6875</v>
      </c>
    </row>
    <row r="24" spans="1:9" ht="88.5" customHeight="1" x14ac:dyDescent="0.25">
      <c r="A24" s="2">
        <v>20</v>
      </c>
      <c r="B24" s="409" t="s">
        <v>34</v>
      </c>
      <c r="C24" s="409"/>
      <c r="D24" s="3">
        <v>16</v>
      </c>
      <c r="E24" s="11">
        <f t="shared" si="0"/>
        <v>14044848</v>
      </c>
      <c r="F24" s="13">
        <f t="shared" si="1"/>
        <v>468161.6</v>
      </c>
      <c r="G24" s="13">
        <f t="shared" si="2"/>
        <v>58520.2</v>
      </c>
    </row>
    <row r="25" spans="1:9" ht="88.5" customHeight="1" thickBot="1" x14ac:dyDescent="0.3">
      <c r="A25" s="2">
        <v>21</v>
      </c>
      <c r="B25" s="409" t="s">
        <v>35</v>
      </c>
      <c r="C25" s="409"/>
      <c r="D25" s="3">
        <v>17</v>
      </c>
      <c r="E25" s="11">
        <f t="shared" si="0"/>
        <v>14922651</v>
      </c>
      <c r="F25" s="13">
        <f t="shared" si="1"/>
        <v>497421.7</v>
      </c>
      <c r="G25" s="13">
        <f t="shared" si="2"/>
        <v>62177.712500000001</v>
      </c>
    </row>
    <row r="26" spans="1:9" ht="15.75" thickBot="1" x14ac:dyDescent="0.3">
      <c r="A26" s="25">
        <v>22</v>
      </c>
      <c r="B26" s="412" t="s">
        <v>136</v>
      </c>
      <c r="C26" s="413"/>
      <c r="D26" s="269">
        <v>847.45039298908739</v>
      </c>
      <c r="E26" s="11">
        <f t="shared" si="0"/>
        <v>743894497.31699991</v>
      </c>
      <c r="F26" s="13">
        <f t="shared" ref="F26:F50" si="3">+(E26/30)</f>
        <v>24796483.243899997</v>
      </c>
      <c r="G26" s="13">
        <f t="shared" ref="G26:G50" si="4">+(E26/30)/8</f>
        <v>3099560.4054874997</v>
      </c>
      <c r="H26" s="21"/>
      <c r="I26" s="21"/>
    </row>
    <row r="27" spans="1:9" ht="15.75" thickBot="1" x14ac:dyDescent="0.3">
      <c r="A27" s="25">
        <v>23</v>
      </c>
      <c r="B27" s="412" t="s">
        <v>137</v>
      </c>
      <c r="C27" s="413" t="s">
        <v>137</v>
      </c>
      <c r="D27" s="269">
        <v>312.23317421966601</v>
      </c>
      <c r="E27" s="11">
        <f t="shared" si="0"/>
        <v>274079217.02954549</v>
      </c>
      <c r="F27" s="13">
        <f t="shared" si="3"/>
        <v>9135973.9009848498</v>
      </c>
      <c r="G27" s="13">
        <f t="shared" si="4"/>
        <v>1141996.7376231062</v>
      </c>
      <c r="H27" s="21"/>
      <c r="I27" s="21"/>
    </row>
    <row r="28" spans="1:9" ht="15.75" thickBot="1" x14ac:dyDescent="0.3">
      <c r="A28" s="25">
        <v>24</v>
      </c>
      <c r="B28" s="412" t="s">
        <v>138</v>
      </c>
      <c r="C28" s="413" t="s">
        <v>138</v>
      </c>
      <c r="D28" s="269">
        <v>42.77243584266629</v>
      </c>
      <c r="E28" s="11">
        <f t="shared" si="0"/>
        <v>37545772.5</v>
      </c>
      <c r="F28" s="13">
        <f t="shared" si="3"/>
        <v>1251525.75</v>
      </c>
      <c r="G28" s="13">
        <f t="shared" si="4"/>
        <v>156440.71875</v>
      </c>
      <c r="H28" s="21"/>
      <c r="I28" s="21"/>
    </row>
    <row r="29" spans="1:9" ht="15.75" thickBot="1" x14ac:dyDescent="0.3">
      <c r="A29" s="25">
        <v>25</v>
      </c>
      <c r="B29" s="412" t="s">
        <v>142</v>
      </c>
      <c r="C29" s="413"/>
      <c r="D29" s="3">
        <v>1033.4718769473334</v>
      </c>
      <c r="E29" s="11">
        <f t="shared" si="0"/>
        <v>907184714.00000012</v>
      </c>
      <c r="F29" s="13">
        <f t="shared" si="3"/>
        <v>30239490.466666672</v>
      </c>
      <c r="G29" s="13">
        <f t="shared" si="4"/>
        <v>3779936.308333334</v>
      </c>
      <c r="H29" s="21"/>
      <c r="I29" s="21"/>
    </row>
    <row r="30" spans="1:9" ht="15.75" thickBot="1" x14ac:dyDescent="0.3">
      <c r="A30" s="25">
        <v>26</v>
      </c>
      <c r="B30" s="412" t="s">
        <v>143</v>
      </c>
      <c r="C30" s="413" t="s">
        <v>137</v>
      </c>
      <c r="D30" s="3">
        <v>126.21168986663295</v>
      </c>
      <c r="E30" s="11">
        <f t="shared" si="0"/>
        <v>110789000</v>
      </c>
      <c r="F30" s="13">
        <f t="shared" si="3"/>
        <v>3692966.6666666665</v>
      </c>
      <c r="G30" s="13">
        <f t="shared" si="4"/>
        <v>461620.83333333331</v>
      </c>
      <c r="H30" s="21"/>
      <c r="I30" s="21"/>
    </row>
    <row r="31" spans="1:9" ht="15.75" thickBot="1" x14ac:dyDescent="0.3">
      <c r="A31" s="25">
        <v>27</v>
      </c>
      <c r="B31" s="412" t="s">
        <v>144</v>
      </c>
      <c r="C31" s="413" t="s">
        <v>138</v>
      </c>
      <c r="D31" s="3">
        <v>42.772436412270181</v>
      </c>
      <c r="E31" s="11">
        <f t="shared" si="0"/>
        <v>37545773</v>
      </c>
      <c r="F31" s="13">
        <f t="shared" si="3"/>
        <v>1251525.7666666666</v>
      </c>
      <c r="G31" s="13">
        <f t="shared" si="4"/>
        <v>156440.72083333333</v>
      </c>
      <c r="H31" s="21"/>
      <c r="I31" s="21"/>
    </row>
    <row r="32" spans="1:9" ht="15.75" thickBot="1" x14ac:dyDescent="0.3">
      <c r="A32" s="25">
        <v>28</v>
      </c>
      <c r="B32" s="414" t="s">
        <v>180</v>
      </c>
      <c r="C32" s="415"/>
      <c r="D32" s="3">
        <v>2383.4269773514102</v>
      </c>
      <c r="E32" s="11">
        <f t="shared" si="0"/>
        <v>2092179351</v>
      </c>
      <c r="F32" s="13">
        <f t="shared" si="3"/>
        <v>69739311.700000003</v>
      </c>
      <c r="G32" s="13">
        <f t="shared" si="4"/>
        <v>8717413.9625000004</v>
      </c>
      <c r="H32" s="21"/>
      <c r="I32" s="21"/>
    </row>
    <row r="33" spans="1:9" ht="15.75" thickBot="1" x14ac:dyDescent="0.3">
      <c r="A33" s="25">
        <v>29</v>
      </c>
      <c r="B33" s="414" t="s">
        <v>181</v>
      </c>
      <c r="C33" s="415" t="s">
        <v>152</v>
      </c>
      <c r="D33" s="3">
        <v>1558.2139329667364</v>
      </c>
      <c r="E33" s="11">
        <f t="shared" si="0"/>
        <v>1367804865</v>
      </c>
      <c r="F33" s="13">
        <f t="shared" si="3"/>
        <v>45593495.5</v>
      </c>
      <c r="G33" s="13">
        <f t="shared" si="4"/>
        <v>5699186.9375</v>
      </c>
      <c r="H33" s="21"/>
      <c r="I33" s="21"/>
    </row>
    <row r="34" spans="1:9" x14ac:dyDescent="0.25">
      <c r="A34" s="25">
        <v>30</v>
      </c>
      <c r="B34" s="414" t="s">
        <v>182</v>
      </c>
      <c r="C34" s="415" t="s">
        <v>153</v>
      </c>
      <c r="D34" s="3">
        <v>34.360379265051499</v>
      </c>
      <c r="E34" s="11">
        <f t="shared" si="0"/>
        <v>30161644</v>
      </c>
      <c r="F34" s="13">
        <f t="shared" si="3"/>
        <v>1005388.1333333333</v>
      </c>
      <c r="G34" s="13">
        <f t="shared" si="4"/>
        <v>125673.51666666666</v>
      </c>
      <c r="H34" s="21"/>
      <c r="I34" s="21"/>
    </row>
    <row r="35" spans="1:9" x14ac:dyDescent="0.25">
      <c r="A35" s="25">
        <v>31</v>
      </c>
      <c r="B35" s="416" t="s">
        <v>179</v>
      </c>
      <c r="C35" s="416"/>
      <c r="D35" s="3">
        <v>2</v>
      </c>
      <c r="E35" s="11">
        <f t="shared" si="0"/>
        <v>1755606</v>
      </c>
      <c r="F35" s="13">
        <f t="shared" si="3"/>
        <v>58520.2</v>
      </c>
      <c r="G35" s="13">
        <f t="shared" si="4"/>
        <v>7315.0249999999996</v>
      </c>
      <c r="H35" s="21"/>
      <c r="I35" s="21"/>
    </row>
    <row r="36" spans="1:9" x14ac:dyDescent="0.25">
      <c r="A36" s="25">
        <v>32</v>
      </c>
      <c r="B36" s="409" t="s">
        <v>185</v>
      </c>
      <c r="C36" s="409"/>
      <c r="D36" s="386">
        <v>102.52869949179942</v>
      </c>
      <c r="E36" s="11">
        <f>+$E$1*D36</f>
        <v>90000000</v>
      </c>
      <c r="F36" s="13">
        <f t="shared" si="3"/>
        <v>3000000</v>
      </c>
      <c r="G36" s="13">
        <f t="shared" si="4"/>
        <v>375000</v>
      </c>
      <c r="H36" s="21"/>
      <c r="I36" s="21"/>
    </row>
    <row r="37" spans="1:9" x14ac:dyDescent="0.25">
      <c r="A37" s="25">
        <v>33</v>
      </c>
      <c r="B37" s="409" t="s">
        <v>188</v>
      </c>
      <c r="C37" s="409"/>
      <c r="D37" s="3">
        <v>3965.2152362204274</v>
      </c>
      <c r="E37" s="11">
        <f>+$E$1*D37</f>
        <v>3480677830</v>
      </c>
      <c r="F37" s="13">
        <f t="shared" si="3"/>
        <v>116022594.33333333</v>
      </c>
      <c r="G37" s="13">
        <f t="shared" si="4"/>
        <v>14502824.291666666</v>
      </c>
      <c r="H37" s="21"/>
      <c r="I37" s="21"/>
    </row>
    <row r="38" spans="1:9" x14ac:dyDescent="0.25">
      <c r="A38" s="25">
        <v>34</v>
      </c>
      <c r="B38" s="409" t="s">
        <v>189</v>
      </c>
      <c r="C38" s="409"/>
      <c r="D38" s="3">
        <v>1211.3972839008297</v>
      </c>
      <c r="E38" s="11">
        <f t="shared" si="0"/>
        <v>1063368170</v>
      </c>
      <c r="F38" s="13">
        <f t="shared" si="3"/>
        <v>35445605.666666664</v>
      </c>
      <c r="G38" s="13">
        <f t="shared" si="4"/>
        <v>4430700.708333333</v>
      </c>
      <c r="H38" s="21"/>
      <c r="I38" s="21"/>
    </row>
    <row r="39" spans="1:9" x14ac:dyDescent="0.25">
      <c r="A39" s="25">
        <v>35</v>
      </c>
      <c r="B39" s="409" t="s">
        <v>191</v>
      </c>
      <c r="C39" s="409"/>
      <c r="D39" s="3">
        <v>1919.5650960409112</v>
      </c>
      <c r="E39" s="11">
        <f t="shared" si="0"/>
        <v>1685000000</v>
      </c>
      <c r="F39" s="13">
        <f t="shared" si="3"/>
        <v>56166666.666666664</v>
      </c>
      <c r="G39" s="13">
        <f t="shared" si="4"/>
        <v>7020833.333333333</v>
      </c>
      <c r="H39" s="21"/>
      <c r="I39" s="21"/>
    </row>
    <row r="40" spans="1:9" x14ac:dyDescent="0.25">
      <c r="A40" s="25">
        <v>36</v>
      </c>
      <c r="B40" s="409" t="s">
        <v>195</v>
      </c>
      <c r="C40" s="409"/>
      <c r="D40" s="3">
        <v>9113.6621770488364</v>
      </c>
      <c r="E40" s="11">
        <f t="shared" si="0"/>
        <v>8000000000</v>
      </c>
      <c r="F40" s="13">
        <f t="shared" si="3"/>
        <v>266666666.66666666</v>
      </c>
      <c r="G40" s="13">
        <f t="shared" si="4"/>
        <v>33333333.333333332</v>
      </c>
      <c r="H40" s="21"/>
      <c r="I40" s="21"/>
    </row>
    <row r="41" spans="1:9" x14ac:dyDescent="0.25">
      <c r="A41" s="25">
        <v>37</v>
      </c>
      <c r="B41" s="409" t="s">
        <v>202</v>
      </c>
      <c r="C41" s="409"/>
      <c r="D41" s="3">
        <v>569.60388606555227</v>
      </c>
      <c r="E41" s="11">
        <f t="shared" si="0"/>
        <v>500000000</v>
      </c>
      <c r="F41" s="13">
        <f t="shared" si="3"/>
        <v>16666666.666666666</v>
      </c>
      <c r="G41" s="13">
        <f t="shared" si="4"/>
        <v>2083333.3333333333</v>
      </c>
      <c r="H41" s="21"/>
      <c r="I41" s="21"/>
    </row>
    <row r="42" spans="1:9" x14ac:dyDescent="0.25">
      <c r="A42" s="25">
        <v>38</v>
      </c>
      <c r="B42" s="409"/>
      <c r="C42" s="409"/>
      <c r="D42" s="3"/>
      <c r="E42" s="11">
        <f t="shared" si="0"/>
        <v>0</v>
      </c>
      <c r="F42" s="13">
        <f t="shared" si="3"/>
        <v>0</v>
      </c>
      <c r="G42" s="13">
        <f t="shared" si="4"/>
        <v>0</v>
      </c>
      <c r="H42" s="21"/>
      <c r="I42" s="21"/>
    </row>
    <row r="43" spans="1:9" x14ac:dyDescent="0.25">
      <c r="A43" s="25">
        <v>39</v>
      </c>
      <c r="B43" s="409"/>
      <c r="C43" s="409"/>
      <c r="D43" s="3"/>
      <c r="E43" s="11">
        <f t="shared" si="0"/>
        <v>0</v>
      </c>
      <c r="F43" s="13">
        <f t="shared" si="3"/>
        <v>0</v>
      </c>
      <c r="G43" s="13">
        <f t="shared" si="4"/>
        <v>0</v>
      </c>
      <c r="H43" s="21"/>
      <c r="I43" s="21"/>
    </row>
    <row r="44" spans="1:9" x14ac:dyDescent="0.25">
      <c r="A44" s="25">
        <v>40</v>
      </c>
      <c r="B44" s="409"/>
      <c r="C44" s="409"/>
      <c r="D44" s="3"/>
      <c r="E44" s="11">
        <f t="shared" si="0"/>
        <v>0</v>
      </c>
      <c r="F44" s="13">
        <f t="shared" si="3"/>
        <v>0</v>
      </c>
      <c r="G44" s="13">
        <f t="shared" si="4"/>
        <v>0</v>
      </c>
      <c r="H44" s="21"/>
      <c r="I44" s="21"/>
    </row>
    <row r="45" spans="1:9" x14ac:dyDescent="0.25">
      <c r="A45" s="25">
        <v>41</v>
      </c>
      <c r="B45" s="409"/>
      <c r="C45" s="409"/>
      <c r="D45" s="3"/>
      <c r="E45" s="11">
        <f t="shared" si="0"/>
        <v>0</v>
      </c>
      <c r="F45" s="13">
        <f t="shared" si="3"/>
        <v>0</v>
      </c>
      <c r="G45" s="13">
        <f t="shared" si="4"/>
        <v>0</v>
      </c>
      <c r="H45" s="21"/>
      <c r="I45" s="21"/>
    </row>
    <row r="46" spans="1:9" x14ac:dyDescent="0.25">
      <c r="A46" s="25">
        <v>42</v>
      </c>
      <c r="B46" s="409"/>
      <c r="C46" s="409"/>
      <c r="D46" s="3"/>
      <c r="E46" s="11">
        <f t="shared" si="0"/>
        <v>0</v>
      </c>
      <c r="F46" s="13">
        <f t="shared" si="3"/>
        <v>0</v>
      </c>
      <c r="G46" s="13">
        <f t="shared" si="4"/>
        <v>0</v>
      </c>
      <c r="H46" s="21"/>
      <c r="I46" s="21"/>
    </row>
    <row r="47" spans="1:9" x14ac:dyDescent="0.25">
      <c r="A47" s="25">
        <v>43</v>
      </c>
      <c r="B47" s="409"/>
      <c r="C47" s="409"/>
      <c r="D47" s="3"/>
      <c r="E47" s="11">
        <f t="shared" si="0"/>
        <v>0</v>
      </c>
      <c r="F47" s="13">
        <f t="shared" si="3"/>
        <v>0</v>
      </c>
      <c r="G47" s="13">
        <f t="shared" si="4"/>
        <v>0</v>
      </c>
      <c r="H47" s="21"/>
      <c r="I47" s="21"/>
    </row>
    <row r="48" spans="1:9" x14ac:dyDescent="0.25">
      <c r="A48" s="25">
        <v>44</v>
      </c>
      <c r="B48" s="409"/>
      <c r="C48" s="409"/>
      <c r="D48" s="3"/>
      <c r="E48" s="11">
        <f t="shared" si="0"/>
        <v>0</v>
      </c>
      <c r="F48" s="13">
        <f t="shared" si="3"/>
        <v>0</v>
      </c>
      <c r="G48" s="13">
        <f t="shared" si="4"/>
        <v>0</v>
      </c>
      <c r="H48" s="21"/>
      <c r="I48" s="21"/>
    </row>
    <row r="49" spans="1:9" x14ac:dyDescent="0.25">
      <c r="A49" s="25">
        <v>45</v>
      </c>
      <c r="B49" s="409"/>
      <c r="C49" s="409"/>
      <c r="D49" s="3"/>
      <c r="E49" s="11">
        <f t="shared" si="0"/>
        <v>0</v>
      </c>
      <c r="F49" s="13">
        <f t="shared" si="3"/>
        <v>0</v>
      </c>
      <c r="G49" s="13">
        <f t="shared" si="4"/>
        <v>0</v>
      </c>
      <c r="H49" s="21"/>
      <c r="I49" s="21"/>
    </row>
    <row r="50" spans="1:9" x14ac:dyDescent="0.25">
      <c r="A50" s="25">
        <v>46</v>
      </c>
      <c r="B50" s="409" t="s">
        <v>156</v>
      </c>
      <c r="C50" s="409"/>
      <c r="D50" s="3">
        <v>0</v>
      </c>
      <c r="E50" s="11">
        <f>+$E$1*D50</f>
        <v>0</v>
      </c>
      <c r="F50" s="13">
        <f t="shared" si="3"/>
        <v>0</v>
      </c>
      <c r="G50" s="13">
        <f t="shared" si="4"/>
        <v>0</v>
      </c>
      <c r="H50" s="21"/>
      <c r="I50" s="21"/>
    </row>
  </sheetData>
  <mergeCells count="48">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3:C23"/>
    <mergeCell ref="B24:C24"/>
    <mergeCell ref="B25:C25"/>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3:D3"/>
    <mergeCell ref="B5:C5"/>
    <mergeCell ref="B6:C6"/>
    <mergeCell ref="B7:C7"/>
    <mergeCell ref="B4:C4"/>
  </mergeCells>
  <conditionalFormatting sqref="B32">
    <cfRule type="cellIs" dxfId="2" priority="4" operator="equal">
      <formula>0</formula>
    </cfRule>
  </conditionalFormatting>
  <conditionalFormatting sqref="B33">
    <cfRule type="cellIs" dxfId="1" priority="2" operator="equal">
      <formula>0</formula>
    </cfRule>
  </conditionalFormatting>
  <conditionalFormatting sqref="B34">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M181"/>
  <sheetViews>
    <sheetView topLeftCell="A12" zoomScale="60" zoomScaleNormal="60" workbookViewId="0">
      <selection activeCell="A21" sqref="A21:A27"/>
    </sheetView>
  </sheetViews>
  <sheetFormatPr baseColWidth="10" defaultRowHeight="15" x14ac:dyDescent="0.25"/>
  <cols>
    <col min="1" max="1" width="23.5703125" style="53" customWidth="1"/>
    <col min="2" max="2" width="21.140625" style="53" customWidth="1"/>
    <col min="3" max="3" width="69.140625" style="53" customWidth="1"/>
    <col min="4" max="4" width="20.42578125" style="53" customWidth="1"/>
    <col min="5" max="5" width="11.42578125" style="53"/>
    <col min="6" max="6" width="31.7109375" style="53" bestFit="1" customWidth="1"/>
    <col min="7" max="7" width="17.7109375" style="53" customWidth="1"/>
    <col min="8" max="8" width="17.85546875" style="53" customWidth="1"/>
    <col min="9" max="9" width="18.5703125" style="53" customWidth="1"/>
    <col min="10" max="10" width="17" style="53" customWidth="1"/>
    <col min="11" max="11" width="18.28515625" style="131" customWidth="1"/>
    <col min="12" max="12" width="14.85546875" style="131" customWidth="1"/>
    <col min="13" max="13" width="21.28515625" style="47" customWidth="1"/>
    <col min="14" max="14" width="12.42578125" style="47" customWidth="1"/>
    <col min="15" max="15" width="20.28515625" style="47" customWidth="1"/>
    <col min="16" max="16" width="15.140625" style="47" customWidth="1"/>
    <col min="17" max="17" width="20.42578125" style="47" customWidth="1"/>
    <col min="18" max="18" width="14" style="47" customWidth="1"/>
    <col min="19" max="19" width="21" style="47" customWidth="1"/>
    <col min="20" max="20" width="13.85546875" style="47" customWidth="1"/>
    <col min="21" max="21" width="20.7109375" style="47" customWidth="1"/>
    <col min="22" max="22" width="14" style="47" customWidth="1"/>
    <col min="23" max="23" width="20" style="47" customWidth="1"/>
    <col min="24" max="24" width="13.28515625" style="47" customWidth="1"/>
    <col min="25" max="25" width="20" style="47" customWidth="1"/>
    <col min="26" max="26" width="13.140625" style="47" customWidth="1"/>
    <col min="27" max="27" width="21" style="47" customWidth="1"/>
    <col min="28" max="28" width="13.42578125" style="47" customWidth="1"/>
    <col min="29" max="29" width="21" style="47" customWidth="1"/>
    <col min="30" max="30" width="13.7109375" style="47" customWidth="1"/>
    <col min="31" max="31" width="20" style="47" customWidth="1"/>
    <col min="32" max="32" width="14.140625" style="47" customWidth="1"/>
    <col min="33" max="33" width="21.140625" style="47" customWidth="1"/>
    <col min="34" max="34" width="15" style="47" customWidth="1"/>
    <col min="35" max="35" width="21.28515625" style="47" customWidth="1"/>
    <col min="36" max="195" width="11.42578125" style="47"/>
    <col min="196" max="16384" width="11.42578125" style="53"/>
  </cols>
  <sheetData>
    <row r="1" spans="1:195" customFormat="1" ht="37.5" customHeight="1" thickBot="1" x14ac:dyDescent="0.3">
      <c r="A1" s="475" t="s">
        <v>203</v>
      </c>
      <c r="B1" s="476"/>
      <c r="C1" s="476"/>
      <c r="D1" s="476"/>
      <c r="E1" s="476"/>
      <c r="F1" s="476"/>
      <c r="G1" s="476"/>
      <c r="H1" s="476"/>
      <c r="I1" s="476"/>
      <c r="J1" s="477"/>
      <c r="K1" s="283"/>
      <c r="L1" s="206"/>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row>
    <row r="2" spans="1:195" customFormat="1" ht="15.75" thickBot="1" x14ac:dyDescent="0.3">
      <c r="A2" s="485" t="s">
        <v>2</v>
      </c>
      <c r="B2" s="485"/>
      <c r="C2" s="485"/>
      <c r="D2" s="485"/>
      <c r="E2" s="485"/>
      <c r="F2" s="485"/>
      <c r="G2" s="485"/>
      <c r="H2" s="485"/>
      <c r="I2" s="485"/>
      <c r="J2" s="485"/>
      <c r="K2" s="485"/>
      <c r="L2" s="102"/>
      <c r="M2" s="205">
        <v>1.0328832752791366</v>
      </c>
      <c r="N2" s="204"/>
      <c r="O2" s="205">
        <v>1.0667309266444205</v>
      </c>
      <c r="P2" s="204"/>
      <c r="Q2" s="205">
        <v>1.1007752334453451</v>
      </c>
      <c r="R2" s="204"/>
      <c r="S2" s="205">
        <v>1.1359444285376925</v>
      </c>
      <c r="T2" s="204"/>
      <c r="U2" s="205">
        <v>1.1718378943935353</v>
      </c>
      <c r="V2" s="204"/>
      <c r="W2" s="205">
        <v>1.2085196208340565</v>
      </c>
      <c r="X2" s="204"/>
      <c r="Y2" s="205">
        <v>1.2457877968277771</v>
      </c>
      <c r="Z2" s="204"/>
      <c r="AA2" s="205">
        <v>1.2836019905610632</v>
      </c>
      <c r="AB2" s="204"/>
      <c r="AC2" s="205">
        <v>1.3224442401340015</v>
      </c>
      <c r="AD2" s="204"/>
      <c r="AE2" s="205">
        <v>1.3631619032051636</v>
      </c>
      <c r="AF2" s="204"/>
      <c r="AG2" s="205">
        <v>1.4043449669096169</v>
      </c>
      <c r="AH2" s="204"/>
      <c r="AI2" s="205">
        <v>1.4471811771038039</v>
      </c>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row>
    <row r="3" spans="1:195" customFormat="1" ht="75.75" thickBot="1" x14ac:dyDescent="0.3">
      <c r="A3" s="27" t="s">
        <v>3</v>
      </c>
      <c r="B3" s="27" t="s">
        <v>13</v>
      </c>
      <c r="C3" s="27" t="s">
        <v>74</v>
      </c>
      <c r="D3" s="27" t="s">
        <v>38</v>
      </c>
      <c r="E3" s="27" t="s">
        <v>1</v>
      </c>
      <c r="F3" s="28" t="s">
        <v>40</v>
      </c>
      <c r="G3" s="28" t="s">
        <v>37</v>
      </c>
      <c r="H3" s="28" t="s">
        <v>105</v>
      </c>
      <c r="I3" s="28" t="s">
        <v>106</v>
      </c>
      <c r="J3" s="28" t="s">
        <v>41</v>
      </c>
      <c r="K3" s="106" t="s">
        <v>104</v>
      </c>
      <c r="L3" s="167" t="s">
        <v>110</v>
      </c>
      <c r="M3" s="264" t="s">
        <v>111</v>
      </c>
      <c r="N3" s="165" t="s">
        <v>110</v>
      </c>
      <c r="O3" s="264" t="s">
        <v>112</v>
      </c>
      <c r="P3" s="165" t="s">
        <v>110</v>
      </c>
      <c r="Q3" s="264" t="s">
        <v>113</v>
      </c>
      <c r="R3" s="165" t="s">
        <v>110</v>
      </c>
      <c r="S3" s="264" t="s">
        <v>114</v>
      </c>
      <c r="T3" s="165" t="s">
        <v>110</v>
      </c>
      <c r="U3" s="264" t="s">
        <v>115</v>
      </c>
      <c r="V3" s="165" t="s">
        <v>110</v>
      </c>
      <c r="W3" s="264" t="s">
        <v>116</v>
      </c>
      <c r="X3" s="165" t="s">
        <v>110</v>
      </c>
      <c r="Y3" s="264" t="s">
        <v>117</v>
      </c>
      <c r="Z3" s="165" t="s">
        <v>110</v>
      </c>
      <c r="AA3" s="264" t="s">
        <v>118</v>
      </c>
      <c r="AB3" s="165" t="s">
        <v>110</v>
      </c>
      <c r="AC3" s="264" t="s">
        <v>119</v>
      </c>
      <c r="AD3" s="165" t="s">
        <v>110</v>
      </c>
      <c r="AE3" s="264" t="s">
        <v>120</v>
      </c>
      <c r="AF3" s="165" t="s">
        <v>110</v>
      </c>
      <c r="AG3" s="264" t="s">
        <v>121</v>
      </c>
      <c r="AH3" s="165" t="s">
        <v>110</v>
      </c>
      <c r="AI3" s="264" t="s">
        <v>122</v>
      </c>
      <c r="AJ3" s="479" t="s">
        <v>150</v>
      </c>
      <c r="AK3" s="480"/>
      <c r="AL3" s="480"/>
      <c r="AM3" s="480"/>
      <c r="AN3" s="480"/>
      <c r="AO3" s="480"/>
      <c r="AP3" s="480" t="s">
        <v>151</v>
      </c>
      <c r="AQ3" s="480"/>
      <c r="AR3" s="480"/>
      <c r="AS3" s="480"/>
      <c r="AT3" s="480"/>
      <c r="AU3" s="480"/>
      <c r="AV3" s="480"/>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row>
    <row r="4" spans="1:195" s="12" customFormat="1" ht="60" customHeight="1" thickBot="1" x14ac:dyDescent="0.3">
      <c r="A4" s="437" t="s">
        <v>135</v>
      </c>
      <c r="B4" s="481"/>
      <c r="C4" s="54" t="s">
        <v>136</v>
      </c>
      <c r="D4" s="30"/>
      <c r="E4" s="30">
        <v>22</v>
      </c>
      <c r="F4" s="54" t="str">
        <f>VLOOKUP(E4,HONORARIOS!$A$5:$D$50,2,0)</f>
        <v>Estudios y diseños</v>
      </c>
      <c r="G4" s="30">
        <v>1</v>
      </c>
      <c r="H4" s="107">
        <f>VLOOKUP(E4,HONORARIOS!$A$5:$G$50,5,0)</f>
        <v>743894497.31699991</v>
      </c>
      <c r="I4" s="107">
        <f>+H4*G4</f>
        <v>743894497.31699991</v>
      </c>
      <c r="J4" s="57">
        <v>1</v>
      </c>
      <c r="K4" s="107">
        <f>+I4*J4</f>
        <v>743894497.31699991</v>
      </c>
      <c r="L4" s="190"/>
      <c r="M4" s="185"/>
      <c r="N4" s="47"/>
      <c r="O4" s="185"/>
      <c r="P4" s="47"/>
      <c r="Q4" s="185"/>
      <c r="R4" s="47"/>
      <c r="S4" s="185"/>
      <c r="T4" s="47"/>
      <c r="U4" s="185"/>
      <c r="V4" s="47"/>
      <c r="W4" s="185"/>
      <c r="X4" s="47"/>
      <c r="Y4" s="185"/>
      <c r="Z4" s="47"/>
      <c r="AA4" s="185"/>
      <c r="AB4" s="47"/>
      <c r="AC4" s="185"/>
      <c r="AD4" s="47"/>
      <c r="AE4" s="185"/>
      <c r="AF4" s="47"/>
      <c r="AG4" s="185"/>
      <c r="AH4" s="47"/>
      <c r="AI4" s="185"/>
      <c r="AJ4" s="478" t="s">
        <v>161</v>
      </c>
      <c r="AK4" s="474"/>
      <c r="AL4" s="474"/>
      <c r="AM4" s="474"/>
      <c r="AN4" s="474"/>
      <c r="AO4" s="474"/>
      <c r="AP4" s="474" t="s">
        <v>162</v>
      </c>
      <c r="AQ4" s="474"/>
      <c r="AR4" s="474"/>
      <c r="AS4" s="474"/>
      <c r="AT4" s="474"/>
      <c r="AU4" s="474"/>
      <c r="AV4" s="47"/>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row>
    <row r="5" spans="1:195" s="12" customFormat="1" ht="60" customHeight="1" thickBot="1" x14ac:dyDescent="0.3">
      <c r="A5" s="438"/>
      <c r="B5" s="486"/>
      <c r="C5" s="54" t="s">
        <v>137</v>
      </c>
      <c r="D5" s="30"/>
      <c r="E5" s="30">
        <v>23</v>
      </c>
      <c r="F5" s="54" t="str">
        <f>VLOOKUP(E5,HONORARIOS!$A$5:$D$50,2,0)</f>
        <v>Monto agotable para estudios y ensayos</v>
      </c>
      <c r="G5" s="30">
        <v>1</v>
      </c>
      <c r="H5" s="107">
        <f>VLOOKUP(E5,HONORARIOS!$A$5:$G$50,5,0)</f>
        <v>274079217.02954549</v>
      </c>
      <c r="I5" s="107">
        <f t="shared" ref="I5:I6" si="0">+H5*G5</f>
        <v>274079217.02954549</v>
      </c>
      <c r="J5" s="57">
        <v>1</v>
      </c>
      <c r="K5" s="107">
        <f t="shared" ref="K5:K6" si="1">+I5*J5</f>
        <v>274079217.02954549</v>
      </c>
      <c r="L5" s="190"/>
      <c r="M5" s="185"/>
      <c r="N5" s="47"/>
      <c r="O5" s="185"/>
      <c r="P5" s="47"/>
      <c r="Q5" s="185"/>
      <c r="R5" s="47"/>
      <c r="S5" s="185"/>
      <c r="T5" s="47"/>
      <c r="U5" s="185"/>
      <c r="V5" s="47"/>
      <c r="W5" s="185"/>
      <c r="X5" s="47"/>
      <c r="Y5" s="185"/>
      <c r="Z5" s="47"/>
      <c r="AA5" s="185"/>
      <c r="AB5" s="47"/>
      <c r="AC5" s="185"/>
      <c r="AD5" s="47"/>
      <c r="AE5" s="185"/>
      <c r="AF5" s="47"/>
      <c r="AG5" s="185"/>
      <c r="AH5" s="47"/>
      <c r="AI5" s="18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row>
    <row r="6" spans="1:195" customFormat="1" ht="15.75" thickBot="1" x14ac:dyDescent="0.3">
      <c r="A6" s="438"/>
      <c r="B6" s="482"/>
      <c r="C6" s="54" t="s">
        <v>138</v>
      </c>
      <c r="D6" s="30"/>
      <c r="E6" s="30">
        <v>24</v>
      </c>
      <c r="F6" s="54" t="str">
        <f>VLOOKUP(E6,HONORARIOS!$A$5:$D$50,2,0)</f>
        <v>Costo acompañamiento integral</v>
      </c>
      <c r="G6" s="30">
        <v>1</v>
      </c>
      <c r="H6" s="107">
        <f>VLOOKUP(E6,HONORARIOS!$A$5:$G$50,5,0)</f>
        <v>37545772.5</v>
      </c>
      <c r="I6" s="107">
        <f t="shared" si="0"/>
        <v>37545772.5</v>
      </c>
      <c r="J6" s="57">
        <v>1</v>
      </c>
      <c r="K6" s="107">
        <f t="shared" si="1"/>
        <v>37545772.5</v>
      </c>
      <c r="L6" s="190"/>
      <c r="M6" s="185"/>
      <c r="N6" s="47"/>
      <c r="O6" s="185"/>
      <c r="P6" s="47"/>
      <c r="Q6" s="185"/>
      <c r="R6" s="47"/>
      <c r="S6" s="185"/>
      <c r="T6" s="47"/>
      <c r="U6" s="185"/>
      <c r="V6" s="47"/>
      <c r="W6" s="185"/>
      <c r="X6" s="47"/>
      <c r="Y6" s="185"/>
      <c r="Z6" s="47"/>
      <c r="AA6" s="185"/>
      <c r="AB6" s="47"/>
      <c r="AC6" s="185"/>
      <c r="AD6" s="47"/>
      <c r="AE6" s="185"/>
      <c r="AF6" s="47"/>
      <c r="AG6" s="185"/>
      <c r="AH6" s="47"/>
      <c r="AI6" s="185"/>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row>
    <row r="7" spans="1:195" s="21" customFormat="1" ht="15.75" thickBot="1" x14ac:dyDescent="0.3">
      <c r="A7" s="438"/>
      <c r="B7" s="39" t="s">
        <v>71</v>
      </c>
      <c r="C7" s="423"/>
      <c r="D7" s="424"/>
      <c r="E7" s="424"/>
      <c r="F7" s="424"/>
      <c r="G7" s="424"/>
      <c r="H7" s="424"/>
      <c r="I7" s="424"/>
      <c r="J7" s="425"/>
      <c r="K7" s="109">
        <f>SUM(K4:K6)</f>
        <v>1055519486.8465455</v>
      </c>
      <c r="L7" s="186" t="s">
        <v>103</v>
      </c>
      <c r="M7" s="228">
        <f>+K7*30%</f>
        <v>316655846.0539636</v>
      </c>
      <c r="N7" s="171" t="s">
        <v>103</v>
      </c>
      <c r="O7" s="228">
        <f>+(K7)*70%</f>
        <v>738863640.7925818</v>
      </c>
      <c r="P7" s="171" t="s">
        <v>103</v>
      </c>
      <c r="Q7" s="228"/>
      <c r="R7" s="171" t="s">
        <v>103</v>
      </c>
      <c r="S7" s="228"/>
      <c r="T7" s="171" t="s">
        <v>103</v>
      </c>
      <c r="U7" s="228"/>
      <c r="V7" s="171" t="s">
        <v>103</v>
      </c>
      <c r="W7" s="228"/>
      <c r="X7" s="171" t="s">
        <v>103</v>
      </c>
      <c r="Y7" s="228"/>
      <c r="Z7" s="171" t="s">
        <v>103</v>
      </c>
      <c r="AA7" s="228"/>
      <c r="AB7" s="171" t="s">
        <v>103</v>
      </c>
      <c r="AC7" s="228"/>
      <c r="AD7" s="171" t="s">
        <v>103</v>
      </c>
      <c r="AE7" s="228"/>
      <c r="AF7" s="171" t="s">
        <v>103</v>
      </c>
      <c r="AG7" s="228"/>
      <c r="AH7" s="171" t="s">
        <v>103</v>
      </c>
      <c r="AI7" s="228"/>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row>
    <row r="8" spans="1:195" customFormat="1" ht="30.75" thickBot="1" x14ac:dyDescent="0.3">
      <c r="A8" s="438"/>
      <c r="B8" s="35" t="s">
        <v>98</v>
      </c>
      <c r="C8" s="36" t="s">
        <v>107</v>
      </c>
      <c r="D8" s="440"/>
      <c r="E8" s="441"/>
      <c r="F8" s="441"/>
      <c r="G8" s="441"/>
      <c r="H8" s="441"/>
      <c r="I8" s="441"/>
      <c r="J8" s="442"/>
      <c r="K8" s="111">
        <f>+IF(C8="Consultoria (25%)",K7*25%,0)+IF(C8="Obra (30%)",K7*30%,0)+IF(C8="Directo (20%)",K7*20%,0)+IF(C8="No aplica",0,0)+IF(C8="Directo (10%)",K7*10%,0)</f>
        <v>0</v>
      </c>
      <c r="L8" s="188" t="s">
        <v>107</v>
      </c>
      <c r="M8" s="187">
        <f>+IF(L8="Consultoria (25%)",M7*25%,0)+IF(L8="Obra (30%)",M7*30%,0)+IF(L8="Directo (20%)",M7*20%,0)+IF(L8="No aplica",0,0)+IF(L8="Directo (10%)",M7*10%,0)</f>
        <v>0</v>
      </c>
      <c r="N8" s="45" t="s">
        <v>107</v>
      </c>
      <c r="O8" s="187">
        <f>+IF(N8="Consultoria (25%)",O7*25%,0)+IF(N8="Obra (30%)",O7*30%,0)+IF(N8="Directo (20%)",O7*20%,0)+IF(N8="No aplica",0,0)+IF(N8="Directo (10%)",O7*10%,0)</f>
        <v>0</v>
      </c>
      <c r="P8" s="45" t="s">
        <v>107</v>
      </c>
      <c r="Q8" s="187">
        <f>+IF(P8="Consultoria (25%)",Q7*25%,0)+IF(P8="Obra (30%)",Q7*30%,0)+IF(P8="Directo (20%)",Q7*20%,0)+IF(P8="No aplica",0,0)+IF(P8="Directo (10%)",Q7*10%,0)</f>
        <v>0</v>
      </c>
      <c r="R8" s="45" t="s">
        <v>107</v>
      </c>
      <c r="S8" s="187">
        <f>+IF(R8="Consultoria (25%)",S7*25%,0)+IF(R8="Obra (30%)",S7*30%,0)+IF(R8="Directo (20%)",S7*20%,0)+IF(R8="No aplica",0,0)+IF(R8="Directo (10%)",S7*10%,0)</f>
        <v>0</v>
      </c>
      <c r="T8" s="45" t="s">
        <v>107</v>
      </c>
      <c r="U8" s="187">
        <f>+IF(T8="Consultoria (25%)",U7*25%,0)+IF(T8="Obra (30%)",U7*30%,0)+IF(T8="Directo (20%)",U7*20%,0)+IF(T8="No aplica",0,0)+IF(T8="Directo (10%)",U7*10%,0)</f>
        <v>0</v>
      </c>
      <c r="V8" s="45" t="s">
        <v>107</v>
      </c>
      <c r="W8" s="187">
        <f>+IF(V8="Consultoria (25%)",W7*25%,0)+IF(V8="Obra (30%)",W7*30%,0)+IF(V8="Directo (20%)",W7*20%,0)+IF(V8="No aplica",0,0)+IF(V8="Directo (10%)",W7*10%,0)</f>
        <v>0</v>
      </c>
      <c r="X8" s="45" t="s">
        <v>107</v>
      </c>
      <c r="Y8" s="187">
        <f>+IF(X8="Consultoria (25%)",Y7*25%,0)+IF(X8="Obra (30%)",Y7*30%,0)+IF(X8="Directo (20%)",Y7*20%,0)+IF(X8="No aplica",0,0)+IF(X8="Directo (10%)",Y7*10%,0)</f>
        <v>0</v>
      </c>
      <c r="Z8" s="45" t="s">
        <v>107</v>
      </c>
      <c r="AA8" s="187">
        <f>+IF(Z8="Consultoria (25%)",AA7*25%,0)+IF(Z8="Obra (30%)",AA7*30%,0)+IF(Z8="Directo (20%)",AA7*20%,0)+IF(Z8="No aplica",0,0)+IF(Z8="Directo (10%)",AA7*10%,0)</f>
        <v>0</v>
      </c>
      <c r="AB8" s="45" t="s">
        <v>107</v>
      </c>
      <c r="AC8" s="187">
        <f>+IF(AB8="Consultoria (25%)",AC7*25%,0)+IF(AB8="Obra (30%)",AC7*30%,0)+IF(AB8="Directo (20%)",AC7*20%,0)+IF(AB8="No aplica",0,0)+IF(AB8="Directo (10%)",AC7*10%,0)</f>
        <v>0</v>
      </c>
      <c r="AD8" s="45" t="s">
        <v>107</v>
      </c>
      <c r="AE8" s="187">
        <f>+IF(AD8="Consultoria (25%)",AE7*25%,0)+IF(AD8="Obra (30%)",AE7*30%,0)+IF(AD8="Directo (20%)",AE7*20%,0)+IF(AD8="No aplica",0,0)+IF(AD8="Directo (10%)",AE7*10%,0)</f>
        <v>0</v>
      </c>
      <c r="AF8" s="45" t="s">
        <v>107</v>
      </c>
      <c r="AG8" s="187">
        <f>+IF(AF8="Consultoria (25%)",AG7*25%,0)+IF(AF8="Obra (30%)",AG7*30%,0)+IF(AF8="Directo (20%)",AG7*20%,0)+IF(AF8="No aplica",0,0)+IF(AF8="Directo (10%)",AG7*10%,0)</f>
        <v>0</v>
      </c>
      <c r="AH8" s="45" t="s">
        <v>107</v>
      </c>
      <c r="AI8" s="187">
        <f>+IF(AH8="Consultoria (25%)",AI7*25%,0)+IF(AH8="Obra (30%)",AI7*30%,0)+IF(AH8="Directo (20%)",AI7*20%,0)+IF(AH8="No aplica",0,0)+IF(AH8="Directo (10%)",AI7*10%,0)</f>
        <v>0</v>
      </c>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row>
    <row r="9" spans="1:195" customFormat="1" ht="30.75" thickBot="1" x14ac:dyDescent="0.3">
      <c r="A9" s="438"/>
      <c r="B9" s="35" t="s">
        <v>127</v>
      </c>
      <c r="C9" s="36" t="s">
        <v>97</v>
      </c>
      <c r="D9" s="432"/>
      <c r="E9" s="433"/>
      <c r="F9" s="433"/>
      <c r="G9" s="433"/>
      <c r="H9" s="433"/>
      <c r="I9" s="433"/>
      <c r="J9" s="434"/>
      <c r="K9" s="116">
        <f>+IF(C9="si",$K$7*7%,0)</f>
        <v>73886364.079258189</v>
      </c>
      <c r="L9" s="188" t="s">
        <v>97</v>
      </c>
      <c r="M9" s="187">
        <f>+IF(L9="si",M7*7%,0)</f>
        <v>22165909.223777454</v>
      </c>
      <c r="N9" s="45" t="s">
        <v>97</v>
      </c>
      <c r="O9" s="187">
        <f>+IF(N9="si",O7*7%,0)</f>
        <v>51720454.855480731</v>
      </c>
      <c r="P9" s="45" t="s">
        <v>70</v>
      </c>
      <c r="Q9" s="187">
        <f>+IF(P9="si",Q7*10%,0)</f>
        <v>0</v>
      </c>
      <c r="R9" s="45" t="s">
        <v>70</v>
      </c>
      <c r="S9" s="187">
        <f>+IF(R9="si",S7*10%,0)</f>
        <v>0</v>
      </c>
      <c r="T9" s="45" t="s">
        <v>70</v>
      </c>
      <c r="U9" s="187">
        <f>+IF(T9="si",U7*10%,0)</f>
        <v>0</v>
      </c>
      <c r="V9" s="45" t="s">
        <v>70</v>
      </c>
      <c r="W9" s="187">
        <f>+IF(V9="si",W7*10%,0)</f>
        <v>0</v>
      </c>
      <c r="X9" s="45" t="s">
        <v>70</v>
      </c>
      <c r="Y9" s="187">
        <f>+IF(X9="si",Y7*10%,0)</f>
        <v>0</v>
      </c>
      <c r="Z9" s="45" t="s">
        <v>70</v>
      </c>
      <c r="AA9" s="187">
        <f>+IF(Z9="si",AA7*10%,0)</f>
        <v>0</v>
      </c>
      <c r="AB9" s="45" t="s">
        <v>70</v>
      </c>
      <c r="AC9" s="187">
        <f>+IF(AB9="si",AC7*10%,0)</f>
        <v>0</v>
      </c>
      <c r="AD9" s="45" t="s">
        <v>70</v>
      </c>
      <c r="AE9" s="187">
        <f>+IF(AD9="si",AE7*10%,0)</f>
        <v>0</v>
      </c>
      <c r="AF9" s="45" t="s">
        <v>70</v>
      </c>
      <c r="AG9" s="187">
        <f>+IF(AF9="si",AG7*10%,0)</f>
        <v>0</v>
      </c>
      <c r="AH9" s="45" t="s">
        <v>70</v>
      </c>
      <c r="AI9" s="187">
        <f>+IF(AH9="si",AI7*10%,0)</f>
        <v>0</v>
      </c>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row>
    <row r="10" spans="1:195" customFormat="1" ht="30.75" thickBot="1" x14ac:dyDescent="0.3">
      <c r="A10" s="438"/>
      <c r="B10" s="35" t="s">
        <v>94</v>
      </c>
      <c r="C10" s="36" t="s">
        <v>70</v>
      </c>
      <c r="D10" s="432"/>
      <c r="E10" s="433"/>
      <c r="F10" s="433"/>
      <c r="G10" s="433"/>
      <c r="H10" s="433"/>
      <c r="I10" s="433"/>
      <c r="J10" s="434"/>
      <c r="K10" s="117">
        <f>+IF(C10="si",$K$7*7%,0)</f>
        <v>0</v>
      </c>
      <c r="L10" s="188" t="s">
        <v>70</v>
      </c>
      <c r="M10" s="187">
        <f>+IF(L10="si",M7*7%,0)</f>
        <v>0</v>
      </c>
      <c r="N10" s="45" t="s">
        <v>70</v>
      </c>
      <c r="O10" s="187">
        <f>+IF(N10="si",O7*7%,0)</f>
        <v>0</v>
      </c>
      <c r="P10" s="45" t="s">
        <v>70</v>
      </c>
      <c r="Q10" s="187">
        <f>+IF(P10="si",Q7*7%,0)</f>
        <v>0</v>
      </c>
      <c r="R10" s="45" t="s">
        <v>70</v>
      </c>
      <c r="S10" s="187">
        <f>+IF(R10="si",S7*7%,0)</f>
        <v>0</v>
      </c>
      <c r="T10" s="45" t="s">
        <v>70</v>
      </c>
      <c r="U10" s="187">
        <f>+IF(T10="si",U7*7%,0)</f>
        <v>0</v>
      </c>
      <c r="V10" s="45" t="s">
        <v>70</v>
      </c>
      <c r="W10" s="187">
        <f>+IF(V10="si",W7*7%,0)</f>
        <v>0</v>
      </c>
      <c r="X10" s="45" t="s">
        <v>70</v>
      </c>
      <c r="Y10" s="187">
        <f>+IF(X10="si",Y7*7%,0)</f>
        <v>0</v>
      </c>
      <c r="Z10" s="45" t="s">
        <v>70</v>
      </c>
      <c r="AA10" s="187">
        <f>+IF(Z10="si",AA7*7%,0)</f>
        <v>0</v>
      </c>
      <c r="AB10" s="45" t="s">
        <v>70</v>
      </c>
      <c r="AC10" s="187">
        <f>+IF(AB10="si",AC7*7%,0)</f>
        <v>0</v>
      </c>
      <c r="AD10" s="45" t="s">
        <v>70</v>
      </c>
      <c r="AE10" s="187">
        <f>+IF(AD10="si",AE7*7%,0)</f>
        <v>0</v>
      </c>
      <c r="AF10" s="45" t="s">
        <v>70</v>
      </c>
      <c r="AG10" s="187">
        <f>+IF(AF10="si",AG7*7%,0)</f>
        <v>0</v>
      </c>
      <c r="AH10" s="45" t="s">
        <v>70</v>
      </c>
      <c r="AI10" s="187">
        <f>+IF(AH10="si",AI7*7%,0)</f>
        <v>0</v>
      </c>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row>
    <row r="11" spans="1:195" customFormat="1" ht="18" customHeight="1" thickBot="1" x14ac:dyDescent="0.3">
      <c r="A11" s="439"/>
      <c r="B11" s="35" t="s">
        <v>95</v>
      </c>
      <c r="C11" s="36" t="s">
        <v>70</v>
      </c>
      <c r="D11" s="432"/>
      <c r="E11" s="433"/>
      <c r="F11" s="433"/>
      <c r="G11" s="433"/>
      <c r="H11" s="433"/>
      <c r="I11" s="433"/>
      <c r="J11" s="434"/>
      <c r="K11" s="107">
        <f>+IF(C11="si",$K$7*5%,0)</f>
        <v>0</v>
      </c>
      <c r="L11" s="188" t="s">
        <v>70</v>
      </c>
      <c r="M11" s="187">
        <f>+IF(L11="si",M7*5%,0)</f>
        <v>0</v>
      </c>
      <c r="N11" s="45" t="s">
        <v>70</v>
      </c>
      <c r="O11" s="187">
        <f>+IF(N11="si",O7*5%,0)</f>
        <v>0</v>
      </c>
      <c r="P11" s="45" t="s">
        <v>70</v>
      </c>
      <c r="Q11" s="187">
        <f>+IF(P11="si",Q7*5%,0)</f>
        <v>0</v>
      </c>
      <c r="R11" s="45" t="s">
        <v>70</v>
      </c>
      <c r="S11" s="187">
        <f>+IF(R11="si",S7*5%,0)</f>
        <v>0</v>
      </c>
      <c r="T11" s="45" t="s">
        <v>70</v>
      </c>
      <c r="U11" s="187">
        <f>+IF(T11="si",U7*5%,0)</f>
        <v>0</v>
      </c>
      <c r="V11" s="45" t="s">
        <v>70</v>
      </c>
      <c r="W11" s="187">
        <f>+IF(V11="si",W7*5%,0)</f>
        <v>0</v>
      </c>
      <c r="X11" s="45" t="s">
        <v>70</v>
      </c>
      <c r="Y11" s="187">
        <f>+IF(X11="si",Y7*5%,0)</f>
        <v>0</v>
      </c>
      <c r="Z11" s="45" t="s">
        <v>70</v>
      </c>
      <c r="AA11" s="187">
        <f>+IF(Z11="si",AA7*5%,0)</f>
        <v>0</v>
      </c>
      <c r="AB11" s="45" t="s">
        <v>70</v>
      </c>
      <c r="AC11" s="187">
        <f>+IF(AB11="si",AC7*5%,0)</f>
        <v>0</v>
      </c>
      <c r="AD11" s="45" t="s">
        <v>70</v>
      </c>
      <c r="AE11" s="187">
        <f>+IF(AD11="si",AE7*5%,0)</f>
        <v>0</v>
      </c>
      <c r="AF11" s="45" t="s">
        <v>70</v>
      </c>
      <c r="AG11" s="187">
        <f>+IF(AF11="si",AG7*5%,0)</f>
        <v>0</v>
      </c>
      <c r="AH11" s="45" t="s">
        <v>70</v>
      </c>
      <c r="AI11" s="187">
        <f>+IF(AH11="si",AI7*5%,0)</f>
        <v>0</v>
      </c>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row>
    <row r="12" spans="1:195" s="34" customFormat="1" ht="15.75" thickBot="1" x14ac:dyDescent="0.3">
      <c r="A12" s="426" t="s">
        <v>102</v>
      </c>
      <c r="B12" s="427"/>
      <c r="C12" s="427"/>
      <c r="D12" s="427"/>
      <c r="E12" s="427"/>
      <c r="F12" s="427"/>
      <c r="G12" s="427"/>
      <c r="H12" s="427"/>
      <c r="I12" s="427"/>
      <c r="J12" s="428"/>
      <c r="K12" s="113">
        <f>SUM(K7:K11)</f>
        <v>1129405850.9258037</v>
      </c>
      <c r="L12" s="194"/>
      <c r="M12" s="199">
        <f>SUM(M7:M11)</f>
        <v>338821755.27774107</v>
      </c>
      <c r="N12" s="203"/>
      <c r="O12" s="199">
        <f>SUM(O7:O11)</f>
        <v>790584095.64806247</v>
      </c>
      <c r="P12" s="203"/>
      <c r="Q12" s="199">
        <f>SUM(Q7:Q11)</f>
        <v>0</v>
      </c>
      <c r="R12" s="203"/>
      <c r="S12" s="199">
        <f>SUM(S7:S11)</f>
        <v>0</v>
      </c>
      <c r="T12" s="203"/>
      <c r="U12" s="199">
        <f>SUM(U7:U11)</f>
        <v>0</v>
      </c>
      <c r="V12" s="203"/>
      <c r="W12" s="199">
        <f>SUM(W7:W11)</f>
        <v>0</v>
      </c>
      <c r="X12" s="203"/>
      <c r="Y12" s="199">
        <f>SUM(Y7:Y11)</f>
        <v>0</v>
      </c>
      <c r="Z12" s="203"/>
      <c r="AA12" s="199">
        <f>SUM(AA7:AA11)</f>
        <v>0</v>
      </c>
      <c r="AB12" s="203"/>
      <c r="AC12" s="199">
        <f>SUM(AC7:AC11)</f>
        <v>0</v>
      </c>
      <c r="AD12" s="203"/>
      <c r="AE12" s="199">
        <f>SUM(AE7:AE11)</f>
        <v>0</v>
      </c>
      <c r="AF12" s="203"/>
      <c r="AG12" s="199">
        <f>SUM(AG7:AG11)</f>
        <v>0</v>
      </c>
      <c r="AH12" s="203"/>
      <c r="AI12" s="199">
        <f>SUM(AI7:AI11)</f>
        <v>0</v>
      </c>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38"/>
      <c r="GG12" s="38"/>
      <c r="GH12" s="38"/>
      <c r="GI12" s="38"/>
      <c r="GJ12" s="38"/>
      <c r="GK12" s="38"/>
      <c r="GL12" s="38"/>
      <c r="GM12" s="38"/>
    </row>
    <row r="13" spans="1:195" customFormat="1" ht="62.25" customHeight="1" thickBot="1" x14ac:dyDescent="0.3">
      <c r="A13" s="437" t="s">
        <v>204</v>
      </c>
      <c r="B13" s="487"/>
      <c r="C13" s="483" t="s">
        <v>205</v>
      </c>
      <c r="D13" s="435"/>
      <c r="E13" s="30">
        <v>46</v>
      </c>
      <c r="F13" s="32" t="str">
        <f>VLOOKUP(E13,HONORARIOS!A12:D50,2,0)</f>
        <v>SIN VALOR DETERMINADO</v>
      </c>
      <c r="G13" s="30">
        <v>1</v>
      </c>
      <c r="H13" s="107">
        <v>0</v>
      </c>
      <c r="I13" s="107">
        <f>+H13*G13</f>
        <v>0</v>
      </c>
      <c r="J13" s="30">
        <v>0</v>
      </c>
      <c r="K13" s="107">
        <f>+I13*J13</f>
        <v>0</v>
      </c>
      <c r="L13" s="190"/>
      <c r="M13" s="187"/>
      <c r="N13" s="105"/>
      <c r="O13" s="187"/>
      <c r="P13" s="105"/>
      <c r="Q13" s="187"/>
      <c r="R13" s="105"/>
      <c r="S13" s="187"/>
      <c r="T13" s="105"/>
      <c r="U13" s="187"/>
      <c r="V13" s="105"/>
      <c r="W13" s="187"/>
      <c r="X13" s="105"/>
      <c r="Y13" s="187"/>
      <c r="Z13" s="105"/>
      <c r="AA13" s="187"/>
      <c r="AB13" s="105"/>
      <c r="AC13" s="187"/>
      <c r="AD13" s="105"/>
      <c r="AE13" s="187"/>
      <c r="AF13" s="105"/>
      <c r="AG13" s="187"/>
      <c r="AH13" s="105"/>
      <c r="AI13" s="187"/>
      <c r="AJ13" s="472" t="s">
        <v>155</v>
      </c>
      <c r="AK13" s="473"/>
      <c r="AL13" s="473"/>
      <c r="AM13" s="473"/>
      <c r="AN13" s="473"/>
      <c r="AO13" s="473"/>
      <c r="AP13" s="474" t="s">
        <v>163</v>
      </c>
      <c r="AQ13" s="474"/>
      <c r="AR13" s="474"/>
      <c r="AS13" s="474"/>
      <c r="AT13" s="474"/>
      <c r="AU13" s="474"/>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row>
    <row r="14" spans="1:195" customFormat="1" ht="74.25" customHeight="1" thickBot="1" x14ac:dyDescent="0.3">
      <c r="A14" s="438"/>
      <c r="B14" s="488"/>
      <c r="C14" s="484"/>
      <c r="D14" s="436"/>
      <c r="E14" s="30">
        <v>46</v>
      </c>
      <c r="F14" s="32" t="str">
        <f>VLOOKUP(E14,HONORARIOS!A13:D50,2,0)</f>
        <v>SIN VALOR DETERMINADO</v>
      </c>
      <c r="G14" s="30">
        <v>1</v>
      </c>
      <c r="H14" s="124">
        <v>0</v>
      </c>
      <c r="I14" s="107">
        <f>+H14*G14</f>
        <v>0</v>
      </c>
      <c r="J14" s="30">
        <v>0</v>
      </c>
      <c r="K14" s="107">
        <f>+I14*J14</f>
        <v>0</v>
      </c>
      <c r="L14" s="190"/>
      <c r="M14" s="187"/>
      <c r="N14" s="105"/>
      <c r="O14" s="187"/>
      <c r="P14" s="105"/>
      <c r="Q14" s="187"/>
      <c r="R14" s="105"/>
      <c r="S14" s="187"/>
      <c r="T14" s="105"/>
      <c r="U14" s="187"/>
      <c r="V14" s="105"/>
      <c r="W14" s="187"/>
      <c r="X14" s="105"/>
      <c r="Y14" s="187"/>
      <c r="Z14" s="105"/>
      <c r="AA14" s="187"/>
      <c r="AB14" s="105"/>
      <c r="AC14" s="187"/>
      <c r="AD14" s="105"/>
      <c r="AE14" s="187"/>
      <c r="AF14" s="105"/>
      <c r="AG14" s="187"/>
      <c r="AH14" s="105"/>
      <c r="AI14" s="18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row>
    <row r="15" spans="1:195" s="21" customFormat="1" ht="15.75" thickBot="1" x14ac:dyDescent="0.3">
      <c r="A15" s="438"/>
      <c r="B15" s="39" t="s">
        <v>71</v>
      </c>
      <c r="C15" s="423"/>
      <c r="D15" s="424"/>
      <c r="E15" s="424"/>
      <c r="F15" s="424"/>
      <c r="G15" s="424"/>
      <c r="H15" s="424"/>
      <c r="I15" s="424"/>
      <c r="J15" s="425"/>
      <c r="K15" s="109">
        <f>SUM(K13:K14)</f>
        <v>0</v>
      </c>
      <c r="L15" s="186" t="s">
        <v>103</v>
      </c>
      <c r="M15" s="228">
        <f>+$K$15*M2</f>
        <v>0</v>
      </c>
      <c r="N15" s="171" t="s">
        <v>103</v>
      </c>
      <c r="O15" s="228">
        <f>+$K$15*O2</f>
        <v>0</v>
      </c>
      <c r="P15" s="171" t="s">
        <v>103</v>
      </c>
      <c r="Q15" s="228">
        <f>+$K$15*Q2</f>
        <v>0</v>
      </c>
      <c r="R15" s="171" t="s">
        <v>103</v>
      </c>
      <c r="S15" s="228">
        <f>+$K$15*S2</f>
        <v>0</v>
      </c>
      <c r="T15" s="171" t="s">
        <v>103</v>
      </c>
      <c r="U15" s="228">
        <f>+$K$15*U2</f>
        <v>0</v>
      </c>
      <c r="V15" s="171" t="s">
        <v>103</v>
      </c>
      <c r="W15" s="228">
        <f>+$K$15*W2</f>
        <v>0</v>
      </c>
      <c r="X15" s="171" t="s">
        <v>103</v>
      </c>
      <c r="Y15" s="228">
        <f>+$K$15*Y2</f>
        <v>0</v>
      </c>
      <c r="Z15" s="171" t="s">
        <v>103</v>
      </c>
      <c r="AA15" s="228">
        <f>+$K$15*AA2</f>
        <v>0</v>
      </c>
      <c r="AB15" s="171" t="s">
        <v>103</v>
      </c>
      <c r="AC15" s="228">
        <f>+$K$15*AC2</f>
        <v>0</v>
      </c>
      <c r="AD15" s="171" t="s">
        <v>103</v>
      </c>
      <c r="AE15" s="228">
        <f>+$K$15*AE2</f>
        <v>0</v>
      </c>
      <c r="AF15" s="171" t="s">
        <v>103</v>
      </c>
      <c r="AG15" s="228">
        <f>+$K$15*AG2</f>
        <v>0</v>
      </c>
      <c r="AH15" s="171" t="s">
        <v>103</v>
      </c>
      <c r="AI15" s="228">
        <f>+$K$15*AI2</f>
        <v>0</v>
      </c>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row>
    <row r="16" spans="1:195" customFormat="1" ht="30.75" thickBot="1" x14ac:dyDescent="0.3">
      <c r="A16" s="438"/>
      <c r="B16" s="35" t="s">
        <v>98</v>
      </c>
      <c r="C16" s="36" t="s">
        <v>107</v>
      </c>
      <c r="D16" s="429"/>
      <c r="E16" s="430"/>
      <c r="F16" s="430"/>
      <c r="G16" s="430"/>
      <c r="H16" s="430"/>
      <c r="I16" s="430"/>
      <c r="J16" s="431"/>
      <c r="K16" s="111">
        <f>+IF(C16="Consultoria (25%)",K15*25%,0)+IF(C16="Obra (30%)",K15*30%,0)+IF(C16="Directo (20%)",K15*20%,0)+IF(C16="No aplica",0,0)+IF(C16="Directo (10%)",K15*10%,0)</f>
        <v>0</v>
      </c>
      <c r="L16" s="188" t="s">
        <v>107</v>
      </c>
      <c r="M16" s="187">
        <f>+IF(L16="Consultoria (25%)",M15*25%,0)+IF(L16="Obra (30%)",M15*30%,0)+IF(L16="Directo (20%)",M15*20%,0)+IF(L16="No aplica",0,0)+IF(L16="Directo (10%)",M15*10%,0)</f>
        <v>0</v>
      </c>
      <c r="N16" s="45" t="s">
        <v>107</v>
      </c>
      <c r="O16" s="187">
        <f>+IF(N16="Consultoria (25%)",O15*25%,0)+IF(N16="Obra (30%)",O15*30%,0)+IF(N16="Directo (20%)",O15*20%,0)+IF(N16="No aplica",0,0)+IF(N16="Directo (10%)",O15*10%,0)</f>
        <v>0</v>
      </c>
      <c r="P16" s="45" t="s">
        <v>107</v>
      </c>
      <c r="Q16" s="187">
        <f>+IF(P16="Consultoria (25%)",Q15*25%,0)+IF(P16="Obra (30%)",Q15*30%,0)+IF(P16="Directo (20%)",Q15*20%,0)+IF(P16="No aplica",0,0)+IF(P16="Directo (10%)",Q15*10%,0)</f>
        <v>0</v>
      </c>
      <c r="R16" s="45" t="s">
        <v>107</v>
      </c>
      <c r="S16" s="187">
        <f>+IF(R16="Consultoria (25%)",S15*25%,0)+IF(R16="Obra (30%)",S15*30%,0)+IF(R16="Directo (20%)",S15*20%,0)+IF(R16="No aplica",0,0)+IF(R16="Directo (10%)",S15*10%,0)</f>
        <v>0</v>
      </c>
      <c r="T16" s="45" t="s">
        <v>107</v>
      </c>
      <c r="U16" s="187">
        <f>+IF(T16="Consultoria (25%)",U15*25%,0)+IF(T16="Obra (30%)",U15*30%,0)+IF(T16="Directo (20%)",U15*20%,0)+IF(T16="No aplica",0,0)+IF(T16="Directo (10%)",U15*10%,0)</f>
        <v>0</v>
      </c>
      <c r="V16" s="45" t="s">
        <v>107</v>
      </c>
      <c r="W16" s="187">
        <f>+IF(V16="Consultoria (25%)",W15*25%,0)+IF(V16="Obra (30%)",W15*30%,0)+IF(V16="Directo (20%)",W15*20%,0)+IF(V16="No aplica",0,0)+IF(V16="Directo (10%)",W15*10%,0)</f>
        <v>0</v>
      </c>
      <c r="X16" s="45" t="s">
        <v>107</v>
      </c>
      <c r="Y16" s="187">
        <f>+IF(X16="Consultoria (25%)",Y15*25%,0)+IF(X16="Obra (30%)",Y15*30%,0)+IF(X16="Directo (20%)",Y15*20%,0)+IF(X16="No aplica",0,0)+IF(X16="Directo (10%)",Y15*10%,0)</f>
        <v>0</v>
      </c>
      <c r="Z16" s="45" t="s">
        <v>107</v>
      </c>
      <c r="AA16" s="187">
        <f>+IF(Z16="Consultoria (25%)",AA15*25%,0)+IF(Z16="Obra (30%)",AA15*30%,0)+IF(Z16="Directo (20%)",AA15*20%,0)+IF(Z16="No aplica",0,0)+IF(Z16="Directo (10%)",AA15*10%,0)</f>
        <v>0</v>
      </c>
      <c r="AB16" s="45" t="s">
        <v>107</v>
      </c>
      <c r="AC16" s="187">
        <f>+IF(AB16="Consultoria (25%)",AC15*25%,0)+IF(AB16="Obra (30%)",AC15*30%,0)+IF(AB16="Directo (20%)",AC15*20%,0)+IF(AB16="No aplica",0,0)+IF(AB16="Directo (10%)",AC15*10%,0)</f>
        <v>0</v>
      </c>
      <c r="AD16" s="45" t="s">
        <v>107</v>
      </c>
      <c r="AE16" s="187">
        <f>+IF(AD16="Consultoria (25%)",AE15*25%,0)+IF(AD16="Obra (30%)",AE15*30%,0)+IF(AD16="Directo (20%)",AE15*20%,0)+IF(AD16="No aplica",0,0)+IF(AD16="Directo (10%)",AE15*10%,0)</f>
        <v>0</v>
      </c>
      <c r="AF16" s="45" t="s">
        <v>107</v>
      </c>
      <c r="AG16" s="187">
        <f>+IF(AF16="Consultoria (25%)",AG15*25%,0)+IF(AF16="Obra (30%)",AG15*30%,0)+IF(AF16="Directo (20%)",AG15*20%,0)+IF(AF16="No aplica",0,0)+IF(AF16="Directo (10%)",AG15*10%,0)</f>
        <v>0</v>
      </c>
      <c r="AH16" s="45" t="s">
        <v>107</v>
      </c>
      <c r="AI16" s="187">
        <f>+IF(AH16="Consultoria (25%)",AI15*25%,0)+IF(AH16="Obra (30%)",AI15*30%,0)+IF(AH16="Directo (20%)",AI15*20%,0)+IF(AH16="No aplica",0,0)+IF(AH16="Directo (10%)",AI15*10%,0)</f>
        <v>0</v>
      </c>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row>
    <row r="17" spans="1:195" customFormat="1" ht="30.75" thickBot="1" x14ac:dyDescent="0.3">
      <c r="A17" s="438"/>
      <c r="B17" s="35" t="s">
        <v>93</v>
      </c>
      <c r="C17" s="36" t="s">
        <v>97</v>
      </c>
      <c r="D17" s="432"/>
      <c r="E17" s="433"/>
      <c r="F17" s="433"/>
      <c r="G17" s="433"/>
      <c r="H17" s="433"/>
      <c r="I17" s="433"/>
      <c r="J17" s="434"/>
      <c r="K17" s="118">
        <f>+IF(C17="si",K15*10%,0)</f>
        <v>0</v>
      </c>
      <c r="L17" s="188" t="s">
        <v>70</v>
      </c>
      <c r="M17" s="187">
        <f>+IF(L17="si",M15*10%,0)</f>
        <v>0</v>
      </c>
      <c r="N17" s="45" t="s">
        <v>70</v>
      </c>
      <c r="O17" s="187">
        <f>+IF(N17="si",O15*10%,0)</f>
        <v>0</v>
      </c>
      <c r="P17" s="45" t="s">
        <v>70</v>
      </c>
      <c r="Q17" s="187">
        <f>+IF(P17="si",Q15*10%,0)</f>
        <v>0</v>
      </c>
      <c r="R17" s="45" t="s">
        <v>70</v>
      </c>
      <c r="S17" s="187">
        <f>+IF(R17="si",S15*10%,0)</f>
        <v>0</v>
      </c>
      <c r="T17" s="45" t="s">
        <v>70</v>
      </c>
      <c r="U17" s="187">
        <f>+IF(T17="si",U15*10%,0)</f>
        <v>0</v>
      </c>
      <c r="V17" s="45" t="s">
        <v>70</v>
      </c>
      <c r="W17" s="187">
        <f>+IF(V17="si",W15*10%,0)</f>
        <v>0</v>
      </c>
      <c r="X17" s="45" t="s">
        <v>70</v>
      </c>
      <c r="Y17" s="187">
        <f>+IF(X17="si",Y15*10%,0)</f>
        <v>0</v>
      </c>
      <c r="Z17" s="45" t="s">
        <v>70</v>
      </c>
      <c r="AA17" s="187">
        <f>+IF(Z17="si",AA15*10%,0)</f>
        <v>0</v>
      </c>
      <c r="AB17" s="45" t="s">
        <v>70</v>
      </c>
      <c r="AC17" s="187">
        <f>+IF(AB17="si",AC15*10%,0)</f>
        <v>0</v>
      </c>
      <c r="AD17" s="45" t="s">
        <v>70</v>
      </c>
      <c r="AE17" s="187">
        <f>+IF(AD17="si",AE15*10%,0)</f>
        <v>0</v>
      </c>
      <c r="AF17" s="45" t="s">
        <v>70</v>
      </c>
      <c r="AG17" s="187">
        <f>+IF(AF17="si",AG15*10%,0)</f>
        <v>0</v>
      </c>
      <c r="AH17" s="45" t="s">
        <v>70</v>
      </c>
      <c r="AI17" s="187">
        <f>+IF(AH17="si",AI15*10%,0)</f>
        <v>0</v>
      </c>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row>
    <row r="18" spans="1:195" customFormat="1" ht="30.75" thickBot="1" x14ac:dyDescent="0.3">
      <c r="A18" s="438"/>
      <c r="B18" s="35" t="s">
        <v>94</v>
      </c>
      <c r="C18" s="36" t="s">
        <v>70</v>
      </c>
      <c r="D18" s="432"/>
      <c r="E18" s="433"/>
      <c r="F18" s="433"/>
      <c r="G18" s="433"/>
      <c r="H18" s="433"/>
      <c r="I18" s="433"/>
      <c r="J18" s="434"/>
      <c r="K18" s="119">
        <f>+IF(C18="si",K15*7%,0)</f>
        <v>0</v>
      </c>
      <c r="L18" s="188" t="s">
        <v>70</v>
      </c>
      <c r="M18" s="187">
        <f>+IF(L18="si",M15*7%,0)</f>
        <v>0</v>
      </c>
      <c r="N18" s="45" t="s">
        <v>70</v>
      </c>
      <c r="O18" s="187">
        <f>+IF(N18="si",O15*7%,0)</f>
        <v>0</v>
      </c>
      <c r="P18" s="45" t="s">
        <v>70</v>
      </c>
      <c r="Q18" s="187">
        <f>+IF(P18="si",Q15*7%,0)</f>
        <v>0</v>
      </c>
      <c r="R18" s="45" t="s">
        <v>70</v>
      </c>
      <c r="S18" s="187">
        <f>+IF(R18="si",S15*7%,0)</f>
        <v>0</v>
      </c>
      <c r="T18" s="45" t="s">
        <v>70</v>
      </c>
      <c r="U18" s="187">
        <f>+IF(T18="si",U15*7%,0)</f>
        <v>0</v>
      </c>
      <c r="V18" s="45" t="s">
        <v>70</v>
      </c>
      <c r="W18" s="187">
        <f>+IF(V18="si",W15*7%,0)</f>
        <v>0</v>
      </c>
      <c r="X18" s="45" t="s">
        <v>70</v>
      </c>
      <c r="Y18" s="187">
        <f>+IF(X18="si",Y15*7%,0)</f>
        <v>0</v>
      </c>
      <c r="Z18" s="45" t="s">
        <v>70</v>
      </c>
      <c r="AA18" s="187">
        <f>+IF(Z18="si",AA15*7%,0)</f>
        <v>0</v>
      </c>
      <c r="AB18" s="45" t="s">
        <v>70</v>
      </c>
      <c r="AC18" s="187">
        <f>+IF(AB18="si",AC15*7%,0)</f>
        <v>0</v>
      </c>
      <c r="AD18" s="45" t="s">
        <v>70</v>
      </c>
      <c r="AE18" s="187">
        <f>+IF(AD18="si",AE15*7%,0)</f>
        <v>0</v>
      </c>
      <c r="AF18" s="45" t="s">
        <v>70</v>
      </c>
      <c r="AG18" s="187">
        <f>+IF(AF18="si",AG15*7%,0)</f>
        <v>0</v>
      </c>
      <c r="AH18" s="45" t="s">
        <v>70</v>
      </c>
      <c r="AI18" s="187">
        <f>+IF(AH18="si",AI15*7%,0)</f>
        <v>0</v>
      </c>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row>
    <row r="19" spans="1:195" customFormat="1" ht="20.25" customHeight="1" thickBot="1" x14ac:dyDescent="0.3">
      <c r="A19" s="438"/>
      <c r="B19" s="35" t="s">
        <v>95</v>
      </c>
      <c r="C19" s="36" t="s">
        <v>70</v>
      </c>
      <c r="D19" s="432"/>
      <c r="E19" s="433"/>
      <c r="F19" s="433"/>
      <c r="G19" s="433"/>
      <c r="H19" s="433"/>
      <c r="I19" s="433"/>
      <c r="J19" s="434"/>
      <c r="K19" s="111">
        <f>+IF(C19="si",K15*5%,0)</f>
        <v>0</v>
      </c>
      <c r="L19" s="188" t="s">
        <v>70</v>
      </c>
      <c r="M19" s="187">
        <f>+IF(L19="si",M15*5%,0)</f>
        <v>0</v>
      </c>
      <c r="N19" s="45" t="s">
        <v>70</v>
      </c>
      <c r="O19" s="187">
        <f>+IF(N19="si",O15*5%,0)</f>
        <v>0</v>
      </c>
      <c r="P19" s="45" t="s">
        <v>70</v>
      </c>
      <c r="Q19" s="187">
        <f>+IF(P19="si",Q15*5%,0)</f>
        <v>0</v>
      </c>
      <c r="R19" s="45" t="s">
        <v>70</v>
      </c>
      <c r="S19" s="187">
        <f>+IF(R19="si",S15*5%,0)</f>
        <v>0</v>
      </c>
      <c r="T19" s="45" t="s">
        <v>70</v>
      </c>
      <c r="U19" s="187">
        <f>+IF(T19="si",U15*5%,0)</f>
        <v>0</v>
      </c>
      <c r="V19" s="45" t="s">
        <v>70</v>
      </c>
      <c r="W19" s="187">
        <f>+IF(V19="si",W15*5%,0)</f>
        <v>0</v>
      </c>
      <c r="X19" s="45" t="s">
        <v>70</v>
      </c>
      <c r="Y19" s="187">
        <f>+IF(X19="si",Y15*5%,0)</f>
        <v>0</v>
      </c>
      <c r="Z19" s="45" t="s">
        <v>70</v>
      </c>
      <c r="AA19" s="187">
        <f>+IF(Z19="si",AA15*5%,0)</f>
        <v>0</v>
      </c>
      <c r="AB19" s="45" t="s">
        <v>70</v>
      </c>
      <c r="AC19" s="187">
        <f>+IF(AB19="si",AC15*5%,0)</f>
        <v>0</v>
      </c>
      <c r="AD19" s="45" t="s">
        <v>70</v>
      </c>
      <c r="AE19" s="187">
        <f>+IF(AD19="si",AE15*5%,0)</f>
        <v>0</v>
      </c>
      <c r="AF19" s="45" t="s">
        <v>70</v>
      </c>
      <c r="AG19" s="187">
        <f>+IF(AF19="si",AG15*5%,0)</f>
        <v>0</v>
      </c>
      <c r="AH19" s="45" t="s">
        <v>70</v>
      </c>
      <c r="AI19" s="187">
        <f>+IF(AH19="si",AI15*5%,0)</f>
        <v>0</v>
      </c>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row>
    <row r="20" spans="1:195" s="34" customFormat="1" ht="15.75" thickBot="1" x14ac:dyDescent="0.3">
      <c r="A20" s="426" t="s">
        <v>102</v>
      </c>
      <c r="B20" s="427"/>
      <c r="C20" s="427"/>
      <c r="D20" s="427"/>
      <c r="E20" s="427"/>
      <c r="F20" s="427"/>
      <c r="G20" s="427"/>
      <c r="H20" s="427"/>
      <c r="I20" s="427"/>
      <c r="J20" s="428"/>
      <c r="K20" s="113">
        <f>SUM(K15:K19)</f>
        <v>0</v>
      </c>
      <c r="L20" s="194"/>
      <c r="M20" s="199">
        <f>SUM(M15:M19)</f>
        <v>0</v>
      </c>
      <c r="N20" s="203"/>
      <c r="O20" s="199">
        <f>SUM(O15:O19)</f>
        <v>0</v>
      </c>
      <c r="P20" s="203"/>
      <c r="Q20" s="199">
        <f>SUM(Q15:Q19)</f>
        <v>0</v>
      </c>
      <c r="R20" s="203"/>
      <c r="S20" s="199">
        <f>SUM(S15:S19)</f>
        <v>0</v>
      </c>
      <c r="T20" s="203"/>
      <c r="U20" s="199">
        <f>SUM(U15:U19)</f>
        <v>0</v>
      </c>
      <c r="V20" s="203"/>
      <c r="W20" s="199">
        <f>SUM(W15:W19)</f>
        <v>0</v>
      </c>
      <c r="X20" s="203"/>
      <c r="Y20" s="199">
        <f>SUM(Y15:Y19)</f>
        <v>0</v>
      </c>
      <c r="Z20" s="203"/>
      <c r="AA20" s="199">
        <f>SUM(AA15:AA19)</f>
        <v>0</v>
      </c>
      <c r="AB20" s="203"/>
      <c r="AC20" s="199">
        <f>SUM(AC15:AC19)</f>
        <v>0</v>
      </c>
      <c r="AD20" s="203"/>
      <c r="AE20" s="199">
        <f>SUM(AE15:AE19)</f>
        <v>0</v>
      </c>
      <c r="AF20" s="203"/>
      <c r="AG20" s="199">
        <f>SUM(AG15:AG19)</f>
        <v>0</v>
      </c>
      <c r="AH20" s="203"/>
      <c r="AI20" s="199">
        <f>SUM(AI15:AI19)</f>
        <v>0</v>
      </c>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38"/>
      <c r="GG20" s="38"/>
      <c r="GH20" s="38"/>
      <c r="GI20" s="38"/>
      <c r="GJ20" s="38"/>
      <c r="GK20" s="38"/>
      <c r="GL20" s="38"/>
      <c r="GM20" s="38"/>
    </row>
    <row r="21" spans="1:195" customFormat="1" ht="27.75" customHeight="1" thickBot="1" x14ac:dyDescent="0.3">
      <c r="A21" s="437" t="s">
        <v>140</v>
      </c>
      <c r="B21" s="481"/>
      <c r="C21" s="483" t="s">
        <v>206</v>
      </c>
      <c r="D21" s="435"/>
      <c r="E21" s="30">
        <v>46</v>
      </c>
      <c r="F21" s="31" t="str">
        <f>VLOOKUP(E21,HONORARIOS!A5:G50,2,0)</f>
        <v>SIN VALOR DETERMINADO</v>
      </c>
      <c r="G21" s="30">
        <v>4</v>
      </c>
      <c r="H21" s="107">
        <v>0</v>
      </c>
      <c r="I21" s="107">
        <f>+H21*G21</f>
        <v>0</v>
      </c>
      <c r="J21" s="30">
        <v>0</v>
      </c>
      <c r="K21" s="120">
        <f>+I21*J21</f>
        <v>0</v>
      </c>
      <c r="L21" s="207"/>
      <c r="M21" s="209"/>
      <c r="N21" s="126"/>
      <c r="O21" s="209"/>
      <c r="P21" s="126"/>
      <c r="Q21" s="209"/>
      <c r="R21" s="126"/>
      <c r="S21" s="209"/>
      <c r="T21" s="126"/>
      <c r="U21" s="209"/>
      <c r="V21" s="126"/>
      <c r="W21" s="187"/>
      <c r="X21" s="105"/>
      <c r="Y21" s="187"/>
      <c r="Z21" s="105"/>
      <c r="AA21" s="187"/>
      <c r="AB21" s="105"/>
      <c r="AC21" s="187"/>
      <c r="AD21" s="105"/>
      <c r="AE21" s="187"/>
      <c r="AF21" s="105"/>
      <c r="AG21" s="187"/>
      <c r="AH21" s="105"/>
      <c r="AI21" s="187"/>
      <c r="AJ21" s="472" t="s">
        <v>158</v>
      </c>
      <c r="AK21" s="473"/>
      <c r="AL21" s="473"/>
      <c r="AM21" s="473"/>
      <c r="AN21" s="473"/>
      <c r="AO21" s="473"/>
      <c r="AP21" s="474" t="s">
        <v>164</v>
      </c>
      <c r="AQ21" s="474"/>
      <c r="AR21" s="474"/>
      <c r="AS21" s="474"/>
      <c r="AT21" s="474"/>
      <c r="AU21" s="474"/>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row>
    <row r="22" spans="1:195" customFormat="1" ht="49.5" customHeight="1" thickBot="1" x14ac:dyDescent="0.3">
      <c r="A22" s="438"/>
      <c r="B22" s="482"/>
      <c r="C22" s="484"/>
      <c r="D22" s="436"/>
      <c r="E22" s="30">
        <v>46</v>
      </c>
      <c r="F22" s="31" t="str">
        <f>VLOOKUP(E22,HONORARIOS!A6:G50,2,0)</f>
        <v>SIN VALOR DETERMINADO</v>
      </c>
      <c r="G22" s="30">
        <v>3</v>
      </c>
      <c r="H22" s="107">
        <v>0</v>
      </c>
      <c r="I22" s="107">
        <f>+H22*G22</f>
        <v>0</v>
      </c>
      <c r="J22" s="30">
        <v>0</v>
      </c>
      <c r="K22" s="120">
        <f>+I22*J22</f>
        <v>0</v>
      </c>
      <c r="L22" s="207"/>
      <c r="M22" s="209"/>
      <c r="N22" s="126"/>
      <c r="O22" s="209"/>
      <c r="P22" s="126"/>
      <c r="Q22" s="209"/>
      <c r="R22" s="126"/>
      <c r="S22" s="209"/>
      <c r="T22" s="126"/>
      <c r="U22" s="209"/>
      <c r="V22" s="126"/>
      <c r="W22" s="187"/>
      <c r="X22" s="105"/>
      <c r="Y22" s="187"/>
      <c r="Z22" s="105"/>
      <c r="AA22" s="187"/>
      <c r="AB22" s="105"/>
      <c r="AC22" s="187"/>
      <c r="AD22" s="105"/>
      <c r="AE22" s="187"/>
      <c r="AF22" s="105"/>
      <c r="AG22" s="187"/>
      <c r="AH22" s="105"/>
      <c r="AI22" s="18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row>
    <row r="23" spans="1:195" s="21" customFormat="1" ht="21" customHeight="1" thickBot="1" x14ac:dyDescent="0.3">
      <c r="A23" s="438"/>
      <c r="B23" s="39" t="s">
        <v>71</v>
      </c>
      <c r="C23" s="423"/>
      <c r="D23" s="424"/>
      <c r="E23" s="424"/>
      <c r="F23" s="424"/>
      <c r="G23" s="424"/>
      <c r="H23" s="424"/>
      <c r="I23" s="424"/>
      <c r="J23" s="425"/>
      <c r="K23" s="109">
        <f>SUM(K21:K22)</f>
        <v>0</v>
      </c>
      <c r="L23" s="186" t="s">
        <v>103</v>
      </c>
      <c r="M23" s="228">
        <f>+$K$23*M2</f>
        <v>0</v>
      </c>
      <c r="N23" s="171" t="s">
        <v>103</v>
      </c>
      <c r="O23" s="228">
        <f>+$K$23*O2</f>
        <v>0</v>
      </c>
      <c r="P23" s="171" t="s">
        <v>103</v>
      </c>
      <c r="Q23" s="228">
        <f>+$K$23*Q2</f>
        <v>0</v>
      </c>
      <c r="R23" s="171" t="s">
        <v>103</v>
      </c>
      <c r="S23" s="228">
        <f>+$K$23*S2</f>
        <v>0</v>
      </c>
      <c r="T23" s="171" t="s">
        <v>103</v>
      </c>
      <c r="U23" s="228">
        <f>+$K$23*U2</f>
        <v>0</v>
      </c>
      <c r="V23" s="171" t="s">
        <v>103</v>
      </c>
      <c r="W23" s="228">
        <f>+$K$23*W2</f>
        <v>0</v>
      </c>
      <c r="X23" s="171" t="s">
        <v>103</v>
      </c>
      <c r="Y23" s="228">
        <f>+$K$23*Y2</f>
        <v>0</v>
      </c>
      <c r="Z23" s="171" t="s">
        <v>103</v>
      </c>
      <c r="AA23" s="228">
        <f>+$K$23*AA2</f>
        <v>0</v>
      </c>
      <c r="AB23" s="171" t="s">
        <v>103</v>
      </c>
      <c r="AC23" s="228">
        <f>+$K$23*AC2</f>
        <v>0</v>
      </c>
      <c r="AD23" s="171" t="s">
        <v>103</v>
      </c>
      <c r="AE23" s="228">
        <f>+$K$23*AE2</f>
        <v>0</v>
      </c>
      <c r="AF23" s="171" t="s">
        <v>103</v>
      </c>
      <c r="AG23" s="228">
        <f>+$K$23*AG2</f>
        <v>0</v>
      </c>
      <c r="AH23" s="171" t="s">
        <v>103</v>
      </c>
      <c r="AI23" s="228">
        <f>+$K$23*AI2</f>
        <v>0</v>
      </c>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row>
    <row r="24" spans="1:195" customFormat="1" ht="30.75" thickBot="1" x14ac:dyDescent="0.3">
      <c r="A24" s="438"/>
      <c r="B24" s="35" t="s">
        <v>98</v>
      </c>
      <c r="C24" s="95" t="s">
        <v>107</v>
      </c>
      <c r="D24" s="429"/>
      <c r="E24" s="430"/>
      <c r="F24" s="430"/>
      <c r="G24" s="430"/>
      <c r="H24" s="430"/>
      <c r="I24" s="430"/>
      <c r="J24" s="431"/>
      <c r="K24" s="121">
        <f>+IF(C24="Consultoria (25%)",K23*25%,0)+IF(C24="Obra (30%)",K23*30%,0)+IF(C24="Directo (20%)",K23*20%,0)+IF(C24="No aplica",0,0)+IF(C24="Directo (10%)",K23*10%,0)</f>
        <v>0</v>
      </c>
      <c r="L24" s="188" t="s">
        <v>107</v>
      </c>
      <c r="M24" s="187">
        <f>+IF(L24="Consultoria (25%)",M23*25%,0)+IF(L24="Obra (30%)",M23*30%,0)+IF(L24="Directo (20%)",M23*20%,0)+IF(L24="No aplica",0,0)+IF(L24="Directo (10%)",M23*10%,0)</f>
        <v>0</v>
      </c>
      <c r="N24" s="45" t="s">
        <v>107</v>
      </c>
      <c r="O24" s="187">
        <f>+IF(N24="Consultoria (25%)",O23*25%,0)+IF(N24="Obra (30%)",O23*30%,0)+IF(N24="Directo (20%)",O23*20%,0)+IF(N24="No aplica",0,0)+IF(N24="Directo (10%)",O23*10%,0)</f>
        <v>0</v>
      </c>
      <c r="P24" s="45" t="s">
        <v>107</v>
      </c>
      <c r="Q24" s="187">
        <f>+IF(P24="Consultoria (25%)",Q23*25%,0)+IF(P24="Obra (30%)",Q23*30%,0)+IF(P24="Directo (20%)",Q23*20%,0)+IF(P24="No aplica",0,0)+IF(P24="Directo (10%)",Q23*10%,0)</f>
        <v>0</v>
      </c>
      <c r="R24" s="45" t="s">
        <v>107</v>
      </c>
      <c r="S24" s="187">
        <f>+IF(R24="Consultoria (25%)",S23*25%,0)+IF(R24="Obra (30%)",S23*30%,0)+IF(R24="Directo (20%)",S23*20%,0)+IF(R24="No aplica",0,0)+IF(R24="Directo (10%)",S23*10%,0)</f>
        <v>0</v>
      </c>
      <c r="T24" s="45" t="s">
        <v>107</v>
      </c>
      <c r="U24" s="187">
        <f>+IF(T24="Consultoria (25%)",U23*25%,0)+IF(T24="Obra (30%)",U23*30%,0)+IF(T24="Directo (20%)",U23*20%,0)+IF(T24="No aplica",0,0)+IF(T24="Directo (10%)",U23*10%,0)</f>
        <v>0</v>
      </c>
      <c r="V24" s="45" t="s">
        <v>107</v>
      </c>
      <c r="W24" s="187">
        <f>+IF(V24="Consultoria (25%)",W23*25%,0)+IF(V24="Obra (30%)",W23*30%,0)+IF(V24="Directo (20%)",W23*20%,0)+IF(V24="No aplica",0,0)+IF(V24="Directo (10%)",W23*10%,0)</f>
        <v>0</v>
      </c>
      <c r="X24" s="45" t="s">
        <v>107</v>
      </c>
      <c r="Y24" s="187">
        <f>+IF(X24="Consultoria (25%)",Y23*25%,0)+IF(X24="Obra (30%)",Y23*30%,0)+IF(X24="Directo (20%)",Y23*20%,0)+IF(X24="No aplica",0,0)+IF(X24="Directo (10%)",Y23*10%,0)</f>
        <v>0</v>
      </c>
      <c r="Z24" s="45" t="s">
        <v>107</v>
      </c>
      <c r="AA24" s="187">
        <f>+IF(Z24="Consultoria (25%)",AA23*25%,0)+IF(Z24="Obra (30%)",AA23*30%,0)+IF(Z24="Directo (20%)",AA23*20%,0)+IF(Z24="No aplica",0,0)+IF(Z24="Directo (10%)",AA23*10%,0)</f>
        <v>0</v>
      </c>
      <c r="AB24" s="45" t="s">
        <v>107</v>
      </c>
      <c r="AC24" s="187">
        <f>+IF(AB24="Consultoria (25%)",AC23*25%,0)+IF(AB24="Obra (30%)",AC23*30%,0)+IF(AB24="Directo (20%)",AC23*20%,0)+IF(AB24="No aplica",0,0)+IF(AB24="Directo (10%)",AC23*10%,0)</f>
        <v>0</v>
      </c>
      <c r="AD24" s="45" t="s">
        <v>107</v>
      </c>
      <c r="AE24" s="187">
        <f>+IF(AD24="Consultoria (25%)",AE23*25%,0)+IF(AD24="Obra (30%)",AE23*30%,0)+IF(AD24="Directo (20%)",AE23*20%,0)+IF(AD24="No aplica",0,0)+IF(AD24="Directo (10%)",AE23*10%,0)</f>
        <v>0</v>
      </c>
      <c r="AF24" s="45" t="s">
        <v>107</v>
      </c>
      <c r="AG24" s="187">
        <f>+IF(AF24="Consultoria (25%)",AG23*25%,0)+IF(AF24="Obra (30%)",AG23*30%,0)+IF(AF24="Directo (20%)",AG23*20%,0)+IF(AF24="No aplica",0,0)+IF(AF24="Directo (10%)",AG23*10%,0)</f>
        <v>0</v>
      </c>
      <c r="AH24" s="45" t="s">
        <v>107</v>
      </c>
      <c r="AI24" s="187">
        <f>+IF(AH24="Consultoria (25%)",AI23*25%,0)+IF(AH24="Obra (30%)",AI23*30%,0)+IF(AH24="Directo (20%)",AI23*20%,0)+IF(AH24="No aplica",0,0)+IF(AH24="Directo (10%)",AI23*10%,0)</f>
        <v>0</v>
      </c>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row>
    <row r="25" spans="1:195" customFormat="1" ht="30.75" thickBot="1" x14ac:dyDescent="0.3">
      <c r="A25" s="438"/>
      <c r="B25" s="35" t="s">
        <v>93</v>
      </c>
      <c r="C25" s="36" t="s">
        <v>97</v>
      </c>
      <c r="D25" s="432"/>
      <c r="E25" s="433"/>
      <c r="F25" s="433"/>
      <c r="G25" s="433"/>
      <c r="H25" s="433"/>
      <c r="I25" s="433"/>
      <c r="J25" s="434"/>
      <c r="K25" s="116">
        <f>+IF(C25="si",K23*10%,0)</f>
        <v>0</v>
      </c>
      <c r="L25" s="188" t="s">
        <v>70</v>
      </c>
      <c r="M25" s="187">
        <f>+IF(L25="si",M23*10%,0)</f>
        <v>0</v>
      </c>
      <c r="N25" s="45" t="s">
        <v>70</v>
      </c>
      <c r="O25" s="187">
        <f>+IF(N25="si",O23*10%,0)</f>
        <v>0</v>
      </c>
      <c r="P25" s="45" t="s">
        <v>70</v>
      </c>
      <c r="Q25" s="187">
        <f>+IF(P25="si",Q23*10%,0)</f>
        <v>0</v>
      </c>
      <c r="R25" s="45" t="s">
        <v>70</v>
      </c>
      <c r="S25" s="187">
        <f>+IF(R25="si",S23*10%,0)</f>
        <v>0</v>
      </c>
      <c r="T25" s="45" t="s">
        <v>70</v>
      </c>
      <c r="U25" s="187">
        <f>+IF(T25="si",U23*10%,0)</f>
        <v>0</v>
      </c>
      <c r="V25" s="45" t="s">
        <v>70</v>
      </c>
      <c r="W25" s="187">
        <f>+IF(V25="si",W23*10%,0)</f>
        <v>0</v>
      </c>
      <c r="X25" s="45" t="s">
        <v>70</v>
      </c>
      <c r="Y25" s="187">
        <f>+IF(X25="si",Y23*10%,0)</f>
        <v>0</v>
      </c>
      <c r="Z25" s="45" t="s">
        <v>70</v>
      </c>
      <c r="AA25" s="187">
        <f>+IF(Z25="si",AA23*10%,0)</f>
        <v>0</v>
      </c>
      <c r="AB25" s="45" t="s">
        <v>70</v>
      </c>
      <c r="AC25" s="187">
        <f>+IF(AB25="si",AC23*10%,0)</f>
        <v>0</v>
      </c>
      <c r="AD25" s="45" t="s">
        <v>70</v>
      </c>
      <c r="AE25" s="187">
        <f>+IF(AD25="si",AE23*10%,0)</f>
        <v>0</v>
      </c>
      <c r="AF25" s="45" t="s">
        <v>70</v>
      </c>
      <c r="AG25" s="187">
        <f>+IF(AF25="si",AG23*10%,0)</f>
        <v>0</v>
      </c>
      <c r="AH25" s="45" t="s">
        <v>70</v>
      </c>
      <c r="AI25" s="187">
        <f>+IF(AH25="si",AI23*10%,0)</f>
        <v>0</v>
      </c>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row>
    <row r="26" spans="1:195" customFormat="1" ht="30.75" thickBot="1" x14ac:dyDescent="0.3">
      <c r="A26" s="438"/>
      <c r="B26" s="35" t="s">
        <v>94</v>
      </c>
      <c r="C26" s="36" t="s">
        <v>70</v>
      </c>
      <c r="D26" s="432"/>
      <c r="E26" s="433"/>
      <c r="F26" s="433"/>
      <c r="G26" s="433"/>
      <c r="H26" s="433"/>
      <c r="I26" s="433"/>
      <c r="J26" s="434"/>
      <c r="K26" s="122">
        <f>+IF(C26="si",K23*7%,0)</f>
        <v>0</v>
      </c>
      <c r="L26" s="188" t="s">
        <v>70</v>
      </c>
      <c r="M26" s="187">
        <f>+IF(L26="si",M23*7%,0)</f>
        <v>0</v>
      </c>
      <c r="N26" s="45" t="s">
        <v>70</v>
      </c>
      <c r="O26" s="187">
        <f>+IF(N26="si",O23*7%,0)</f>
        <v>0</v>
      </c>
      <c r="P26" s="45" t="s">
        <v>70</v>
      </c>
      <c r="Q26" s="187">
        <f>+IF(P26="si",Q23*7%,0)</f>
        <v>0</v>
      </c>
      <c r="R26" s="45" t="s">
        <v>70</v>
      </c>
      <c r="S26" s="187">
        <f>+IF(R26="si",S23*7%,0)</f>
        <v>0</v>
      </c>
      <c r="T26" s="45" t="s">
        <v>70</v>
      </c>
      <c r="U26" s="187">
        <f>+IF(T26="si",U23*7%,0)</f>
        <v>0</v>
      </c>
      <c r="V26" s="45" t="s">
        <v>70</v>
      </c>
      <c r="W26" s="187">
        <f>+IF(V26="si",W23*7%,0)</f>
        <v>0</v>
      </c>
      <c r="X26" s="45" t="s">
        <v>70</v>
      </c>
      <c r="Y26" s="187">
        <f>+IF(X26="si",Y23*7%,0)</f>
        <v>0</v>
      </c>
      <c r="Z26" s="45" t="s">
        <v>70</v>
      </c>
      <c r="AA26" s="187">
        <f>+IF(Z26="si",AA23*7%,0)</f>
        <v>0</v>
      </c>
      <c r="AB26" s="45" t="s">
        <v>70</v>
      </c>
      <c r="AC26" s="187">
        <f>+IF(AB26="si",AC23*7%,0)</f>
        <v>0</v>
      </c>
      <c r="AD26" s="45" t="s">
        <v>70</v>
      </c>
      <c r="AE26" s="187">
        <f>+IF(AD26="si",AE23*7%,0)</f>
        <v>0</v>
      </c>
      <c r="AF26" s="45" t="s">
        <v>70</v>
      </c>
      <c r="AG26" s="187">
        <f>+IF(AF26="si",AG23*7%,0)</f>
        <v>0</v>
      </c>
      <c r="AH26" s="45" t="s">
        <v>70</v>
      </c>
      <c r="AI26" s="187">
        <f>+IF(AH26="si",AI23*7%,0)</f>
        <v>0</v>
      </c>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row>
    <row r="27" spans="1:195" customFormat="1" ht="19.5" customHeight="1" thickBot="1" x14ac:dyDescent="0.3">
      <c r="A27" s="439"/>
      <c r="B27" s="35" t="s">
        <v>95</v>
      </c>
      <c r="C27" s="36" t="s">
        <v>70</v>
      </c>
      <c r="D27" s="432"/>
      <c r="E27" s="433"/>
      <c r="F27" s="433"/>
      <c r="G27" s="433"/>
      <c r="H27" s="433"/>
      <c r="I27" s="433"/>
      <c r="J27" s="434"/>
      <c r="K27" s="107">
        <f>+IF(C27="si",K23*5%,0)</f>
        <v>0</v>
      </c>
      <c r="L27" s="188" t="s">
        <v>70</v>
      </c>
      <c r="M27" s="187">
        <f>+IF(L27="si",M23*5%,0)</f>
        <v>0</v>
      </c>
      <c r="N27" s="45" t="s">
        <v>70</v>
      </c>
      <c r="O27" s="187">
        <f>+IF(N27="si",O23*5%,0)</f>
        <v>0</v>
      </c>
      <c r="P27" s="45" t="s">
        <v>70</v>
      </c>
      <c r="Q27" s="187">
        <f>+IF(P27="si",Q23*5%,0)</f>
        <v>0</v>
      </c>
      <c r="R27" s="45" t="s">
        <v>70</v>
      </c>
      <c r="S27" s="187">
        <f>+IF(R27="si",S23*5%,0)</f>
        <v>0</v>
      </c>
      <c r="T27" s="45" t="s">
        <v>70</v>
      </c>
      <c r="U27" s="187">
        <f>+IF(T27="si",U23*5%,0)</f>
        <v>0</v>
      </c>
      <c r="V27" s="45" t="s">
        <v>70</v>
      </c>
      <c r="W27" s="187">
        <f>+IF(V27="si",W23*5%,0)</f>
        <v>0</v>
      </c>
      <c r="X27" s="45" t="s">
        <v>70</v>
      </c>
      <c r="Y27" s="187">
        <f>+IF(X27="si",Y23*5%,0)</f>
        <v>0</v>
      </c>
      <c r="Z27" s="45" t="s">
        <v>70</v>
      </c>
      <c r="AA27" s="187">
        <f>+IF(Z27="si",AA23*5%,0)</f>
        <v>0</v>
      </c>
      <c r="AB27" s="45" t="s">
        <v>70</v>
      </c>
      <c r="AC27" s="187">
        <f>+IF(AB27="si",AC23*5%,0)</f>
        <v>0</v>
      </c>
      <c r="AD27" s="45" t="s">
        <v>70</v>
      </c>
      <c r="AE27" s="187">
        <f>+IF(AD27="si",AE23*5%,0)</f>
        <v>0</v>
      </c>
      <c r="AF27" s="45" t="s">
        <v>70</v>
      </c>
      <c r="AG27" s="187">
        <f>+IF(AF27="si",AG23*5%,0)</f>
        <v>0</v>
      </c>
      <c r="AH27" s="45" t="s">
        <v>70</v>
      </c>
      <c r="AI27" s="187">
        <f>+IF(AH27="si",AI23*5%,0)</f>
        <v>0</v>
      </c>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row>
    <row r="28" spans="1:195" s="34" customFormat="1" ht="15.75" thickBot="1" x14ac:dyDescent="0.3">
      <c r="A28" s="426" t="s">
        <v>102</v>
      </c>
      <c r="B28" s="427"/>
      <c r="C28" s="427"/>
      <c r="D28" s="427"/>
      <c r="E28" s="427"/>
      <c r="F28" s="427"/>
      <c r="G28" s="427"/>
      <c r="H28" s="427"/>
      <c r="I28" s="427"/>
      <c r="J28" s="428"/>
      <c r="K28" s="113">
        <f>SUM(K23:K27)</f>
        <v>0</v>
      </c>
      <c r="L28" s="194"/>
      <c r="M28" s="199">
        <f>SUM(M23:M27)</f>
        <v>0</v>
      </c>
      <c r="N28" s="203"/>
      <c r="O28" s="199">
        <f>SUM(O23:O27)</f>
        <v>0</v>
      </c>
      <c r="P28" s="203"/>
      <c r="Q28" s="199">
        <f>SUM(Q23:Q27)</f>
        <v>0</v>
      </c>
      <c r="R28" s="203"/>
      <c r="S28" s="199">
        <f>SUM(S23:S27)</f>
        <v>0</v>
      </c>
      <c r="T28" s="203"/>
      <c r="U28" s="199">
        <f>SUM(U23:U27)</f>
        <v>0</v>
      </c>
      <c r="V28" s="203"/>
      <c r="W28" s="199">
        <f>SUM(W23:W27)</f>
        <v>0</v>
      </c>
      <c r="X28" s="203"/>
      <c r="Y28" s="199">
        <f>SUM(Y23:Y27)</f>
        <v>0</v>
      </c>
      <c r="Z28" s="203"/>
      <c r="AA28" s="199">
        <f>SUM(AA23:AA27)</f>
        <v>0</v>
      </c>
      <c r="AB28" s="203"/>
      <c r="AC28" s="199">
        <f>SUM(AC23:AC27)</f>
        <v>0</v>
      </c>
      <c r="AD28" s="203"/>
      <c r="AE28" s="199">
        <f>SUM(AE23:AE27)</f>
        <v>0</v>
      </c>
      <c r="AF28" s="203"/>
      <c r="AG28" s="199">
        <f>SUM(AG23:AG27)</f>
        <v>0</v>
      </c>
      <c r="AH28" s="203"/>
      <c r="AI28" s="199">
        <f>SUM(AI23:AI27)</f>
        <v>0</v>
      </c>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38"/>
      <c r="GG28" s="38"/>
      <c r="GH28" s="38"/>
      <c r="GI28" s="38"/>
      <c r="GJ28" s="38"/>
      <c r="GK28" s="38"/>
      <c r="GL28" s="38"/>
      <c r="GM28" s="38"/>
    </row>
    <row r="29" spans="1:195" s="91" customFormat="1" ht="45" hidden="1" customHeight="1" thickBot="1" x14ac:dyDescent="0.3">
      <c r="A29" s="443"/>
      <c r="B29" s="446"/>
      <c r="C29" s="448"/>
      <c r="D29" s="446"/>
      <c r="E29" s="83">
        <v>10</v>
      </c>
      <c r="F29" s="284" t="str">
        <f>VLOOKUP(E29,HONORARIOS!A5:G25,2,0)</f>
        <v>TITULO PROFESIONAL DESDE UNO (1) HASTA TRES (3) AÑOS DE EXPERIENCIA PROFESIONAL</v>
      </c>
      <c r="G29" s="83">
        <v>0</v>
      </c>
      <c r="H29" s="273">
        <f>VLOOKUP(E29,HONORARIOS!A5:G25,5,0)</f>
        <v>4827916.5</v>
      </c>
      <c r="I29" s="273">
        <f>+H29*G29</f>
        <v>0</v>
      </c>
      <c r="J29" s="285">
        <v>0.41599999999999998</v>
      </c>
      <c r="K29" s="273">
        <f>+I29*J29</f>
        <v>0</v>
      </c>
      <c r="L29" s="286"/>
      <c r="M29" s="287"/>
      <c r="N29" s="288"/>
      <c r="O29" s="287"/>
      <c r="P29" s="288"/>
      <c r="Q29" s="287"/>
      <c r="R29" s="288"/>
      <c r="S29" s="287"/>
      <c r="T29" s="288"/>
      <c r="U29" s="287"/>
      <c r="V29" s="288"/>
      <c r="W29" s="287"/>
      <c r="X29" s="288"/>
      <c r="Y29" s="287"/>
      <c r="Z29" s="288"/>
      <c r="AA29" s="287"/>
      <c r="AB29" s="288"/>
      <c r="AC29" s="287"/>
      <c r="AD29" s="288"/>
      <c r="AE29" s="287"/>
      <c r="AF29" s="288"/>
      <c r="AG29" s="287"/>
      <c r="AH29" s="288"/>
      <c r="AI29" s="275"/>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row>
    <row r="30" spans="1:195" s="91" customFormat="1" ht="60.75" hidden="1" thickBot="1" x14ac:dyDescent="0.3">
      <c r="A30" s="444"/>
      <c r="B30" s="447"/>
      <c r="C30" s="449"/>
      <c r="D30" s="447"/>
      <c r="E30" s="83">
        <v>13</v>
      </c>
      <c r="F30" s="284" t="str">
        <f>VLOOKUP(E30,HONORARIOS!A6:G26,2,0)</f>
        <v>TITULO PROFESIONAL Y TITULO DE POSGRADO DESDE UNO (1) HASTA TRES (3) AÑOS DE EXPERIENCIA PROFESIONAL</v>
      </c>
      <c r="G30" s="83">
        <v>0</v>
      </c>
      <c r="H30" s="273">
        <f>VLOOKUP(E30,HONORARIOS!A6:G26,5,0)</f>
        <v>7022424</v>
      </c>
      <c r="I30" s="273">
        <f>+H30*G30</f>
        <v>0</v>
      </c>
      <c r="J30" s="285">
        <v>3</v>
      </c>
      <c r="K30" s="273">
        <f>+I30*J30</f>
        <v>0</v>
      </c>
      <c r="L30" s="286"/>
      <c r="M30" s="287"/>
      <c r="N30" s="288"/>
      <c r="O30" s="287"/>
      <c r="P30" s="288"/>
      <c r="Q30" s="287"/>
      <c r="R30" s="288"/>
      <c r="S30" s="287"/>
      <c r="T30" s="288"/>
      <c r="U30" s="287"/>
      <c r="V30" s="288"/>
      <c r="W30" s="287"/>
      <c r="X30" s="288"/>
      <c r="Y30" s="287"/>
      <c r="Z30" s="288"/>
      <c r="AA30" s="287"/>
      <c r="AB30" s="288"/>
      <c r="AC30" s="287"/>
      <c r="AD30" s="288"/>
      <c r="AE30" s="287"/>
      <c r="AF30" s="288"/>
      <c r="AG30" s="287"/>
      <c r="AH30" s="288"/>
      <c r="AI30" s="275"/>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row>
    <row r="31" spans="1:195" s="91" customFormat="1" ht="15.75" hidden="1" thickBot="1" x14ac:dyDescent="0.3">
      <c r="A31" s="444"/>
      <c r="B31" s="289" t="s">
        <v>71</v>
      </c>
      <c r="C31" s="420"/>
      <c r="D31" s="421"/>
      <c r="E31" s="421"/>
      <c r="F31" s="421"/>
      <c r="G31" s="421"/>
      <c r="H31" s="421"/>
      <c r="I31" s="421"/>
      <c r="J31" s="422"/>
      <c r="K31" s="290">
        <f>SUM(K29:K30)</f>
        <v>0</v>
      </c>
      <c r="L31" s="291" t="s">
        <v>103</v>
      </c>
      <c r="M31" s="292">
        <f>+$K$31*M2</f>
        <v>0</v>
      </c>
      <c r="N31" s="293" t="s">
        <v>103</v>
      </c>
      <c r="O31" s="292">
        <f>+$K$31*O2</f>
        <v>0</v>
      </c>
      <c r="P31" s="293" t="s">
        <v>103</v>
      </c>
      <c r="Q31" s="292">
        <f>+$K$31*Q2</f>
        <v>0</v>
      </c>
      <c r="R31" s="293" t="s">
        <v>103</v>
      </c>
      <c r="S31" s="292">
        <f>+$K$31*S2</f>
        <v>0</v>
      </c>
      <c r="T31" s="293" t="s">
        <v>103</v>
      </c>
      <c r="U31" s="292">
        <f>+$K$31*U2</f>
        <v>0</v>
      </c>
      <c r="V31" s="293" t="s">
        <v>103</v>
      </c>
      <c r="W31" s="292">
        <f>+$K$31*W2</f>
        <v>0</v>
      </c>
      <c r="X31" s="293" t="s">
        <v>103</v>
      </c>
      <c r="Y31" s="292">
        <f>+$K$31*Y2</f>
        <v>0</v>
      </c>
      <c r="Z31" s="293" t="s">
        <v>103</v>
      </c>
      <c r="AA31" s="292">
        <f>+$K$31*AA2</f>
        <v>0</v>
      </c>
      <c r="AB31" s="293" t="s">
        <v>103</v>
      </c>
      <c r="AC31" s="292">
        <f>+$K$31*AC2</f>
        <v>0</v>
      </c>
      <c r="AD31" s="293" t="s">
        <v>103</v>
      </c>
      <c r="AE31" s="292">
        <f>+$K$31*AE2</f>
        <v>0</v>
      </c>
      <c r="AF31" s="293" t="s">
        <v>103</v>
      </c>
      <c r="AG31" s="292">
        <f>+$K$31*AG2</f>
        <v>0</v>
      </c>
      <c r="AH31" s="293" t="s">
        <v>103</v>
      </c>
      <c r="AI31" s="277">
        <f>+$K$31*AI2</f>
        <v>0</v>
      </c>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row>
    <row r="32" spans="1:195" s="91" customFormat="1" ht="30.75" hidden="1" thickBot="1" x14ac:dyDescent="0.3">
      <c r="A32" s="444"/>
      <c r="B32" s="294" t="s">
        <v>98</v>
      </c>
      <c r="C32" s="83" t="s">
        <v>99</v>
      </c>
      <c r="D32" s="417"/>
      <c r="E32" s="418"/>
      <c r="F32" s="418"/>
      <c r="G32" s="418"/>
      <c r="H32" s="418"/>
      <c r="I32" s="418"/>
      <c r="J32" s="419"/>
      <c r="K32" s="273">
        <f>+IF(C32="Consultoria (25%)",K31*25%,0)+IF(C32="Obra (30%)",K31*30%,0)+IF(C32="Directo (20%)",K31*20%,0)+IF(C32="No aplica",0,0)+IF(C32="Directo (10%)",K31*10%,0)</f>
        <v>0</v>
      </c>
      <c r="L32" s="295" t="s">
        <v>107</v>
      </c>
      <c r="M32" s="287">
        <f>+IF(L32="Consultoria (25%)",M31*25%,0)+IF(L32="Obra (30%)",M31*30%,0)+IF(L32="Directo (20%)",M31*20%,0)+IF(L32="No aplica",0,0)+IF(L32="Directo (10%)",M31*10%,0)</f>
        <v>0</v>
      </c>
      <c r="N32" s="296" t="s">
        <v>107</v>
      </c>
      <c r="O32" s="287">
        <f>+IF(N32="Consultoria (25%)",O31*25%,0)+IF(N32="Obra (30%)",O31*30%,0)+IF(N32="Directo (20%)",O31*20%,0)+IF(N32="No aplica",0,0)+IF(N32="Directo (10%)",O31*10%,0)</f>
        <v>0</v>
      </c>
      <c r="P32" s="296" t="s">
        <v>107</v>
      </c>
      <c r="Q32" s="287">
        <f>+IF(P32="Consultoria (25%)",Q31*25%,0)+IF(P32="Obra (30%)",Q31*30%,0)+IF(P32="Directo (20%)",Q31*20%,0)+IF(P32="No aplica",0,0)+IF(P32="Directo (10%)",Q31*10%,0)</f>
        <v>0</v>
      </c>
      <c r="R32" s="296" t="s">
        <v>107</v>
      </c>
      <c r="S32" s="287">
        <f>+IF(R32="Consultoria (25%)",S31*25%,0)+IF(R32="Obra (30%)",S31*30%,0)+IF(R32="Directo (20%)",S31*20%,0)+IF(R32="No aplica",0,0)+IF(R32="Directo (10%)",S31*10%,0)</f>
        <v>0</v>
      </c>
      <c r="T32" s="296" t="s">
        <v>107</v>
      </c>
      <c r="U32" s="287">
        <f>+IF(T32="Consultoria (25%)",U31*25%,0)+IF(T32="Obra (30%)",U31*30%,0)+IF(T32="Directo (20%)",U31*20%,0)+IF(T32="No aplica",0,0)+IF(T32="Directo (10%)",U31*10%,0)</f>
        <v>0</v>
      </c>
      <c r="V32" s="296" t="s">
        <v>107</v>
      </c>
      <c r="W32" s="287">
        <f>+IF(V32="Consultoria (25%)",W31*25%,0)+IF(V32="Obra (30%)",W31*30%,0)+IF(V32="Directo (20%)",W31*20%,0)+IF(V32="No aplica",0,0)+IF(V32="Directo (10%)",W31*10%,0)</f>
        <v>0</v>
      </c>
      <c r="X32" s="296" t="s">
        <v>107</v>
      </c>
      <c r="Y32" s="287">
        <f>+IF(X32="Consultoria (25%)",Y31*25%,0)+IF(X32="Obra (30%)",Y31*30%,0)+IF(X32="Directo (20%)",Y31*20%,0)+IF(X32="No aplica",0,0)+IF(X32="Directo (10%)",Y31*10%,0)</f>
        <v>0</v>
      </c>
      <c r="Z32" s="296" t="s">
        <v>107</v>
      </c>
      <c r="AA32" s="287">
        <f>+IF(Z32="Consultoria (25%)",AA31*25%,0)+IF(Z32="Obra (30%)",AA31*30%,0)+IF(Z32="Directo (20%)",AA31*20%,0)+IF(Z32="No aplica",0,0)+IF(Z32="Directo (10%)",AA31*10%,0)</f>
        <v>0</v>
      </c>
      <c r="AB32" s="296" t="s">
        <v>107</v>
      </c>
      <c r="AC32" s="287">
        <f>+IF(AB32="Consultoria (25%)",AC31*25%,0)+IF(AB32="Obra (30%)",AC31*30%,0)+IF(AB32="Directo (20%)",AC31*20%,0)+IF(AB32="No aplica",0,0)+IF(AB32="Directo (10%)",AC31*10%,0)</f>
        <v>0</v>
      </c>
      <c r="AD32" s="296" t="s">
        <v>107</v>
      </c>
      <c r="AE32" s="287">
        <f>+IF(AD32="Consultoria (25%)",AE31*25%,0)+IF(AD32="Obra (30%)",AE31*30%,0)+IF(AD32="Directo (20%)",AE31*20%,0)+IF(AD32="No aplica",0,0)+IF(AD32="Directo (10%)",AE31*10%,0)</f>
        <v>0</v>
      </c>
      <c r="AF32" s="296" t="s">
        <v>107</v>
      </c>
      <c r="AG32" s="287">
        <f>+IF(AF32="Consultoria (25%)",AG31*25%,0)+IF(AF32="Obra (30%)",AG31*30%,0)+IF(AF32="Directo (20%)",AG31*20%,0)+IF(AF32="No aplica",0,0)+IF(AF32="Directo (10%)",AG31*10%,0)</f>
        <v>0</v>
      </c>
      <c r="AH32" s="296" t="s">
        <v>107</v>
      </c>
      <c r="AI32" s="275">
        <f>+IF(AH32="Consultoria (25%)",AI31*25%,0)+IF(AH32="Obra (30%)",AI31*30%,0)+IF(AH32="Directo (20%)",AI31*20%,0)+IF(AH32="No aplica",0,0)+IF(AH32="Directo (10%)",AI31*10%,0)</f>
        <v>0</v>
      </c>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row>
    <row r="33" spans="1:195" s="91" customFormat="1" ht="30.75" hidden="1" thickBot="1" x14ac:dyDescent="0.3">
      <c r="A33" s="444"/>
      <c r="B33" s="294" t="s">
        <v>93</v>
      </c>
      <c r="C33" s="83" t="s">
        <v>97</v>
      </c>
      <c r="D33" s="420"/>
      <c r="E33" s="421"/>
      <c r="F33" s="421"/>
      <c r="G33" s="421"/>
      <c r="H33" s="421"/>
      <c r="I33" s="421"/>
      <c r="J33" s="422"/>
      <c r="K33" s="297">
        <f>+IF(C33="si",K31*10%,0)</f>
        <v>0</v>
      </c>
      <c r="L33" s="295" t="s">
        <v>70</v>
      </c>
      <c r="M33" s="287">
        <f>+IF(L33="si",M31*10%,0)</f>
        <v>0</v>
      </c>
      <c r="N33" s="296" t="s">
        <v>70</v>
      </c>
      <c r="O33" s="287">
        <f>+IF(N33="si",O31*10%,0)</f>
        <v>0</v>
      </c>
      <c r="P33" s="296" t="s">
        <v>70</v>
      </c>
      <c r="Q33" s="287">
        <f>+IF(P33="si",Q31*10%,0)</f>
        <v>0</v>
      </c>
      <c r="R33" s="296" t="s">
        <v>70</v>
      </c>
      <c r="S33" s="287">
        <f>+IF(R33="si",S31*10%,0)</f>
        <v>0</v>
      </c>
      <c r="T33" s="296" t="s">
        <v>70</v>
      </c>
      <c r="U33" s="287">
        <f>+IF(T33="si",U31*10%,0)</f>
        <v>0</v>
      </c>
      <c r="V33" s="296" t="s">
        <v>70</v>
      </c>
      <c r="W33" s="287">
        <f>+IF(V33="si",W31*10%,0)</f>
        <v>0</v>
      </c>
      <c r="X33" s="296" t="s">
        <v>70</v>
      </c>
      <c r="Y33" s="287">
        <f>+IF(X33="si",Y31*10%,0)</f>
        <v>0</v>
      </c>
      <c r="Z33" s="296" t="s">
        <v>70</v>
      </c>
      <c r="AA33" s="287">
        <f>+IF(Z33="si",AA31*10%,0)</f>
        <v>0</v>
      </c>
      <c r="AB33" s="296" t="s">
        <v>70</v>
      </c>
      <c r="AC33" s="287">
        <f>+IF(AB33="si",AC31*10%,0)</f>
        <v>0</v>
      </c>
      <c r="AD33" s="296" t="s">
        <v>70</v>
      </c>
      <c r="AE33" s="287">
        <f>+IF(AD33="si",AE31*10%,0)</f>
        <v>0</v>
      </c>
      <c r="AF33" s="296" t="s">
        <v>70</v>
      </c>
      <c r="AG33" s="287">
        <f>+IF(AF33="si",AG31*10%,0)</f>
        <v>0</v>
      </c>
      <c r="AH33" s="296" t="s">
        <v>70</v>
      </c>
      <c r="AI33" s="275">
        <f>+IF(AH33="si",AI31*10%,0)</f>
        <v>0</v>
      </c>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row>
    <row r="34" spans="1:195" s="91" customFormat="1" ht="30.75" hidden="1" thickBot="1" x14ac:dyDescent="0.3">
      <c r="A34" s="444"/>
      <c r="B34" s="294" t="s">
        <v>94</v>
      </c>
      <c r="C34" s="83" t="s">
        <v>97</v>
      </c>
      <c r="D34" s="420"/>
      <c r="E34" s="421"/>
      <c r="F34" s="421"/>
      <c r="G34" s="421"/>
      <c r="H34" s="421"/>
      <c r="I34" s="421"/>
      <c r="J34" s="422"/>
      <c r="K34" s="297">
        <f>+IF(C34="si",K31*7%,0)</f>
        <v>0</v>
      </c>
      <c r="L34" s="295" t="s">
        <v>70</v>
      </c>
      <c r="M34" s="287">
        <f>+IF(L34="si",M31*7%,0)</f>
        <v>0</v>
      </c>
      <c r="N34" s="296" t="s">
        <v>70</v>
      </c>
      <c r="O34" s="287">
        <f>+IF(N34="si",O31*7%,0)</f>
        <v>0</v>
      </c>
      <c r="P34" s="296" t="s">
        <v>70</v>
      </c>
      <c r="Q34" s="287">
        <f>+IF(P34="si",Q31*7%,0)</f>
        <v>0</v>
      </c>
      <c r="R34" s="296" t="s">
        <v>70</v>
      </c>
      <c r="S34" s="287">
        <f>+IF(R34="si",S31*7%,0)</f>
        <v>0</v>
      </c>
      <c r="T34" s="296" t="s">
        <v>70</v>
      </c>
      <c r="U34" s="287">
        <f>+IF(T34="si",U31*7%,0)</f>
        <v>0</v>
      </c>
      <c r="V34" s="296" t="s">
        <v>70</v>
      </c>
      <c r="W34" s="287">
        <f>+IF(V34="si",W31*7%,0)</f>
        <v>0</v>
      </c>
      <c r="X34" s="296" t="s">
        <v>70</v>
      </c>
      <c r="Y34" s="287">
        <f>+IF(X34="si",Y31*7%,0)</f>
        <v>0</v>
      </c>
      <c r="Z34" s="296" t="s">
        <v>70</v>
      </c>
      <c r="AA34" s="287">
        <f>+IF(Z34="si",AA31*7%,0)</f>
        <v>0</v>
      </c>
      <c r="AB34" s="296" t="s">
        <v>70</v>
      </c>
      <c r="AC34" s="287">
        <f>+IF(AB34="si",AC31*7%,0)</f>
        <v>0</v>
      </c>
      <c r="AD34" s="296" t="s">
        <v>70</v>
      </c>
      <c r="AE34" s="287">
        <f>+IF(AD34="si",AE31*7%,0)</f>
        <v>0</v>
      </c>
      <c r="AF34" s="296" t="s">
        <v>70</v>
      </c>
      <c r="AG34" s="287">
        <f>+IF(AF34="si",AG31*7%,0)</f>
        <v>0</v>
      </c>
      <c r="AH34" s="296" t="s">
        <v>70</v>
      </c>
      <c r="AI34" s="275">
        <f>+IF(AH34="si",AI31*7%,0)</f>
        <v>0</v>
      </c>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row>
    <row r="35" spans="1:195" s="91" customFormat="1" ht="19.5" hidden="1" customHeight="1" thickBot="1" x14ac:dyDescent="0.3">
      <c r="A35" s="445"/>
      <c r="B35" s="294" t="s">
        <v>95</v>
      </c>
      <c r="C35" s="83" t="s">
        <v>97</v>
      </c>
      <c r="D35" s="420"/>
      <c r="E35" s="421"/>
      <c r="F35" s="421"/>
      <c r="G35" s="421"/>
      <c r="H35" s="421"/>
      <c r="I35" s="421"/>
      <c r="J35" s="422"/>
      <c r="K35" s="273">
        <f>+IF(C35="si",K31*5%,0)</f>
        <v>0</v>
      </c>
      <c r="L35" s="295" t="s">
        <v>70</v>
      </c>
      <c r="M35" s="287">
        <f>+IF(L35="si",M31*5%,0)</f>
        <v>0</v>
      </c>
      <c r="N35" s="296" t="s">
        <v>70</v>
      </c>
      <c r="O35" s="287">
        <f>+IF(N35="si",O31*5%,0)</f>
        <v>0</v>
      </c>
      <c r="P35" s="296" t="s">
        <v>70</v>
      </c>
      <c r="Q35" s="287">
        <f>+IF(P35="si",Q31*5%,0)</f>
        <v>0</v>
      </c>
      <c r="R35" s="296" t="s">
        <v>70</v>
      </c>
      <c r="S35" s="287">
        <f>+IF(R35="si",S31*5%,0)</f>
        <v>0</v>
      </c>
      <c r="T35" s="296" t="s">
        <v>70</v>
      </c>
      <c r="U35" s="287">
        <f>+IF(T35="si",U31*5%,0)</f>
        <v>0</v>
      </c>
      <c r="V35" s="296" t="s">
        <v>70</v>
      </c>
      <c r="W35" s="287">
        <f>+IF(V35="si",W31*5%,0)</f>
        <v>0</v>
      </c>
      <c r="X35" s="296" t="s">
        <v>70</v>
      </c>
      <c r="Y35" s="287">
        <f>+IF(X35="si",Y31*5%,0)</f>
        <v>0</v>
      </c>
      <c r="Z35" s="296" t="s">
        <v>70</v>
      </c>
      <c r="AA35" s="287">
        <f>+IF(Z35="si",AA31*5%,0)</f>
        <v>0</v>
      </c>
      <c r="AB35" s="296" t="s">
        <v>70</v>
      </c>
      <c r="AC35" s="287">
        <f>+IF(AB35="si",AC31*5%,0)</f>
        <v>0</v>
      </c>
      <c r="AD35" s="296" t="s">
        <v>70</v>
      </c>
      <c r="AE35" s="287">
        <f>+IF(AD35="si",AE31*5%,0)</f>
        <v>0</v>
      </c>
      <c r="AF35" s="296" t="s">
        <v>70</v>
      </c>
      <c r="AG35" s="287">
        <f>+IF(AF35="si",AG31*5%,0)</f>
        <v>0</v>
      </c>
      <c r="AH35" s="296" t="s">
        <v>70</v>
      </c>
      <c r="AI35" s="275">
        <f>+IF(AH35="si",AI31*5%,0)</f>
        <v>0</v>
      </c>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row>
    <row r="36" spans="1:195" s="91" customFormat="1" hidden="1" x14ac:dyDescent="0.25">
      <c r="A36" s="453" t="s">
        <v>102</v>
      </c>
      <c r="B36" s="454"/>
      <c r="C36" s="454"/>
      <c r="D36" s="454"/>
      <c r="E36" s="454"/>
      <c r="F36" s="454"/>
      <c r="G36" s="454"/>
      <c r="H36" s="454"/>
      <c r="I36" s="454"/>
      <c r="J36" s="455"/>
      <c r="K36" s="298">
        <f>SUM(K31:K35)</f>
        <v>0</v>
      </c>
      <c r="L36" s="299"/>
      <c r="M36" s="300">
        <f>SUM(M31:M35)</f>
        <v>0</v>
      </c>
      <c r="N36" s="301"/>
      <c r="O36" s="300">
        <f>SUM(O31:O35)</f>
        <v>0</v>
      </c>
      <c r="P36" s="301"/>
      <c r="Q36" s="300">
        <f>SUM(Q31:Q35)</f>
        <v>0</v>
      </c>
      <c r="R36" s="301"/>
      <c r="S36" s="300">
        <f>SUM(S31:S35)</f>
        <v>0</v>
      </c>
      <c r="T36" s="301"/>
      <c r="U36" s="300">
        <f>SUM(U31:U35)</f>
        <v>0</v>
      </c>
      <c r="V36" s="301"/>
      <c r="W36" s="300">
        <f>SUM(W31:W35)</f>
        <v>0</v>
      </c>
      <c r="X36" s="301"/>
      <c r="Y36" s="300">
        <f>SUM(Y31:Y35)</f>
        <v>0</v>
      </c>
      <c r="Z36" s="301"/>
      <c r="AA36" s="300">
        <f>SUM(AA31:AA35)</f>
        <v>0</v>
      </c>
      <c r="AB36" s="301"/>
      <c r="AC36" s="300">
        <f>SUM(AC31:AC35)</f>
        <v>0</v>
      </c>
      <c r="AD36" s="301"/>
      <c r="AE36" s="300">
        <f>SUM(AE31:AE35)</f>
        <v>0</v>
      </c>
      <c r="AF36" s="301"/>
      <c r="AG36" s="300">
        <f>SUM(AG31:AG35)</f>
        <v>0</v>
      </c>
      <c r="AH36" s="301"/>
      <c r="AI36" s="271">
        <f>SUM(AI31:AI35)</f>
        <v>0</v>
      </c>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row>
    <row r="37" spans="1:195" s="49" customFormat="1" hidden="1" x14ac:dyDescent="0.25">
      <c r="A37" s="450" t="s">
        <v>5</v>
      </c>
      <c r="B37" s="450"/>
      <c r="C37" s="450"/>
      <c r="D37" s="450"/>
      <c r="E37" s="450"/>
      <c r="F37" s="450"/>
      <c r="G37" s="450"/>
      <c r="H37" s="450"/>
      <c r="I37" s="450"/>
      <c r="J37" s="450"/>
      <c r="K37" s="302">
        <f>+K12+K28+K36+K20</f>
        <v>1129405850.9258037</v>
      </c>
      <c r="L37" s="303"/>
      <c r="M37" s="303">
        <f>+M12+M28+M36+M20</f>
        <v>338821755.27774107</v>
      </c>
      <c r="N37" s="303"/>
      <c r="O37" s="303">
        <f t="shared" ref="O37:AI37" si="2">+O12+O28+O36+O20</f>
        <v>790584095.64806247</v>
      </c>
      <c r="P37" s="303"/>
      <c r="Q37" s="303">
        <f t="shared" si="2"/>
        <v>0</v>
      </c>
      <c r="R37" s="303"/>
      <c r="S37" s="303">
        <f t="shared" si="2"/>
        <v>0</v>
      </c>
      <c r="T37" s="303"/>
      <c r="U37" s="303">
        <f t="shared" si="2"/>
        <v>0</v>
      </c>
      <c r="V37" s="303"/>
      <c r="W37" s="303">
        <f t="shared" si="2"/>
        <v>0</v>
      </c>
      <c r="X37" s="303"/>
      <c r="Y37" s="303">
        <f t="shared" si="2"/>
        <v>0</v>
      </c>
      <c r="Z37" s="303"/>
      <c r="AA37" s="303">
        <f t="shared" si="2"/>
        <v>0</v>
      </c>
      <c r="AB37" s="303"/>
      <c r="AC37" s="303">
        <f t="shared" si="2"/>
        <v>0</v>
      </c>
      <c r="AD37" s="303"/>
      <c r="AE37" s="303">
        <f t="shared" si="2"/>
        <v>0</v>
      </c>
      <c r="AF37" s="303"/>
      <c r="AG37" s="303">
        <f t="shared" si="2"/>
        <v>0</v>
      </c>
      <c r="AH37" s="303"/>
      <c r="AI37" s="272">
        <f t="shared" si="2"/>
        <v>0</v>
      </c>
    </row>
    <row r="38" spans="1:195" s="49" customFormat="1" x14ac:dyDescent="0.25">
      <c r="A38" s="84"/>
      <c r="B38" s="84"/>
      <c r="C38" s="84"/>
      <c r="D38" s="84"/>
      <c r="E38" s="84"/>
      <c r="F38" s="84"/>
      <c r="G38" s="84"/>
      <c r="H38" s="84"/>
      <c r="I38" s="84"/>
      <c r="J38" s="84"/>
      <c r="K38" s="304"/>
      <c r="L38" s="304"/>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76"/>
    </row>
    <row r="39" spans="1:195" s="49" customFormat="1" hidden="1" x14ac:dyDescent="0.25">
      <c r="A39" s="84"/>
      <c r="B39" s="84"/>
      <c r="C39" s="84"/>
      <c r="D39" s="84"/>
      <c r="E39" s="84"/>
      <c r="F39" s="84"/>
      <c r="G39" s="84"/>
      <c r="H39" s="84"/>
      <c r="I39" s="84"/>
      <c r="J39" s="84"/>
      <c r="K39" s="305"/>
      <c r="L39" s="305"/>
      <c r="M39" s="84"/>
      <c r="N39" s="84"/>
      <c r="O39" s="84"/>
      <c r="P39" s="84"/>
      <c r="Q39" s="84"/>
      <c r="R39" s="84"/>
      <c r="S39" s="84"/>
      <c r="T39" s="84"/>
      <c r="U39" s="84"/>
      <c r="V39" s="84"/>
      <c r="W39" s="84"/>
      <c r="X39" s="84"/>
      <c r="Y39" s="84"/>
      <c r="Z39" s="84"/>
      <c r="AA39" s="84"/>
      <c r="AB39" s="84"/>
      <c r="AC39" s="84"/>
      <c r="AD39" s="84"/>
      <c r="AE39" s="84"/>
      <c r="AF39" s="84"/>
      <c r="AG39" s="84"/>
      <c r="AH39" s="84"/>
    </row>
    <row r="40" spans="1:195" s="91" customFormat="1" ht="15.75" hidden="1" thickBot="1" x14ac:dyDescent="0.3">
      <c r="A40" s="450" t="s">
        <v>44</v>
      </c>
      <c r="B40" s="450"/>
      <c r="C40" s="450"/>
      <c r="D40" s="450"/>
      <c r="E40" s="450"/>
      <c r="F40" s="450"/>
      <c r="G40" s="450"/>
      <c r="H40" s="450"/>
      <c r="I40" s="450"/>
      <c r="J40" s="450"/>
      <c r="K40" s="450"/>
      <c r="L40" s="306"/>
      <c r="M40" s="84"/>
      <c r="N40" s="84"/>
      <c r="O40" s="84"/>
      <c r="P40" s="84"/>
      <c r="Q40" s="84"/>
      <c r="R40" s="84"/>
      <c r="S40" s="84"/>
      <c r="T40" s="84"/>
      <c r="U40" s="84"/>
      <c r="V40" s="84"/>
      <c r="W40" s="84"/>
      <c r="X40" s="84"/>
      <c r="Y40" s="84"/>
      <c r="Z40" s="84"/>
      <c r="AA40" s="84"/>
      <c r="AB40" s="84"/>
      <c r="AC40" s="84"/>
      <c r="AD40" s="84"/>
      <c r="AE40" s="84"/>
      <c r="AF40" s="84"/>
      <c r="AG40" s="84"/>
      <c r="AH40" s="84"/>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row>
    <row r="41" spans="1:195" s="91" customFormat="1" ht="15.75" hidden="1" thickBot="1" x14ac:dyDescent="0.3">
      <c r="A41" s="450" t="s">
        <v>2</v>
      </c>
      <c r="B41" s="450"/>
      <c r="C41" s="450"/>
      <c r="D41" s="450"/>
      <c r="E41" s="450"/>
      <c r="F41" s="450"/>
      <c r="G41" s="450"/>
      <c r="H41" s="450"/>
      <c r="I41" s="450"/>
      <c r="J41" s="450"/>
      <c r="K41" s="450"/>
      <c r="L41" s="306"/>
      <c r="M41" s="307">
        <v>1.0328832752791366</v>
      </c>
      <c r="N41" s="308"/>
      <c r="O41" s="307">
        <v>1.0667309266444205</v>
      </c>
      <c r="P41" s="308"/>
      <c r="Q41" s="307">
        <v>1.1007752334453451</v>
      </c>
      <c r="R41" s="308"/>
      <c r="S41" s="307">
        <v>1.1359444285376925</v>
      </c>
      <c r="T41" s="308"/>
      <c r="U41" s="307">
        <v>1.1718378943935353</v>
      </c>
      <c r="V41" s="308"/>
      <c r="W41" s="307">
        <v>1.2085196208340565</v>
      </c>
      <c r="X41" s="308"/>
      <c r="Y41" s="307">
        <v>1.2457877968277771</v>
      </c>
      <c r="Z41" s="308"/>
      <c r="AA41" s="307">
        <v>1.2836019905610632</v>
      </c>
      <c r="AB41" s="308"/>
      <c r="AC41" s="307">
        <v>1.3224442401340015</v>
      </c>
      <c r="AD41" s="308"/>
      <c r="AE41" s="307">
        <v>1.3631619032051636</v>
      </c>
      <c r="AF41" s="308"/>
      <c r="AG41" s="307">
        <v>1.4043449669096169</v>
      </c>
      <c r="AH41" s="308"/>
      <c r="AI41" s="278">
        <v>1.4471811771038039</v>
      </c>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row>
    <row r="42" spans="1:195" s="91" customFormat="1" ht="75.75" hidden="1" thickBot="1" x14ac:dyDescent="0.3">
      <c r="A42" s="309" t="s">
        <v>3</v>
      </c>
      <c r="B42" s="309" t="s">
        <v>13</v>
      </c>
      <c r="C42" s="309" t="s">
        <v>74</v>
      </c>
      <c r="D42" s="309" t="s">
        <v>38</v>
      </c>
      <c r="E42" s="309" t="s">
        <v>1</v>
      </c>
      <c r="F42" s="310" t="s">
        <v>40</v>
      </c>
      <c r="G42" s="310" t="s">
        <v>37</v>
      </c>
      <c r="H42" s="310" t="s">
        <v>105</v>
      </c>
      <c r="I42" s="310" t="s">
        <v>106</v>
      </c>
      <c r="J42" s="310" t="s">
        <v>41</v>
      </c>
      <c r="K42" s="311" t="s">
        <v>104</v>
      </c>
      <c r="L42" s="311" t="s">
        <v>110</v>
      </c>
      <c r="M42" s="312" t="s">
        <v>111</v>
      </c>
      <c r="N42" s="311" t="s">
        <v>110</v>
      </c>
      <c r="O42" s="312" t="s">
        <v>112</v>
      </c>
      <c r="P42" s="311" t="s">
        <v>110</v>
      </c>
      <c r="Q42" s="312" t="s">
        <v>113</v>
      </c>
      <c r="R42" s="311" t="s">
        <v>110</v>
      </c>
      <c r="S42" s="312" t="s">
        <v>114</v>
      </c>
      <c r="T42" s="311" t="s">
        <v>110</v>
      </c>
      <c r="U42" s="312" t="s">
        <v>115</v>
      </c>
      <c r="V42" s="311" t="s">
        <v>110</v>
      </c>
      <c r="W42" s="312" t="s">
        <v>116</v>
      </c>
      <c r="X42" s="311" t="s">
        <v>110</v>
      </c>
      <c r="Y42" s="312" t="s">
        <v>117</v>
      </c>
      <c r="Z42" s="311" t="s">
        <v>110</v>
      </c>
      <c r="AA42" s="312" t="s">
        <v>118</v>
      </c>
      <c r="AB42" s="311" t="s">
        <v>110</v>
      </c>
      <c r="AC42" s="312" t="s">
        <v>119</v>
      </c>
      <c r="AD42" s="311" t="s">
        <v>110</v>
      </c>
      <c r="AE42" s="312" t="s">
        <v>120</v>
      </c>
      <c r="AF42" s="311" t="s">
        <v>110</v>
      </c>
      <c r="AG42" s="312" t="s">
        <v>121</v>
      </c>
      <c r="AH42" s="311" t="s">
        <v>110</v>
      </c>
      <c r="AI42" s="279" t="s">
        <v>122</v>
      </c>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row>
    <row r="43" spans="1:195" s="282" customFormat="1" ht="45" hidden="1" customHeight="1" thickBot="1" x14ac:dyDescent="0.3">
      <c r="A43" s="443" t="s">
        <v>45</v>
      </c>
      <c r="B43" s="451" t="s">
        <v>12</v>
      </c>
      <c r="C43" s="448" t="s">
        <v>90</v>
      </c>
      <c r="D43" s="446">
        <v>1</v>
      </c>
      <c r="E43" s="83">
        <v>10</v>
      </c>
      <c r="F43" s="100" t="str">
        <f>VLOOKUP(E43,HONORARIOS!A5:G25,2,0)</f>
        <v>TITULO PROFESIONAL DESDE UNO (1) HASTA TRES (3) AÑOS DE EXPERIENCIA PROFESIONAL</v>
      </c>
      <c r="G43" s="83">
        <v>0</v>
      </c>
      <c r="H43" s="273">
        <f>VLOOKUP(E43,HONORARIOS!A5:G25,5,0)</f>
        <v>4827916.5</v>
      </c>
      <c r="I43" s="273">
        <f>+H43*G43</f>
        <v>0</v>
      </c>
      <c r="J43" s="83">
        <v>0.03</v>
      </c>
      <c r="K43" s="273">
        <f>+I43*J43</f>
        <v>0</v>
      </c>
      <c r="L43" s="286"/>
      <c r="M43" s="313"/>
      <c r="N43" s="314"/>
      <c r="O43" s="313"/>
      <c r="P43" s="314"/>
      <c r="Q43" s="313"/>
      <c r="R43" s="314"/>
      <c r="S43" s="313"/>
      <c r="T43" s="314"/>
      <c r="U43" s="315"/>
      <c r="V43" s="84"/>
      <c r="W43" s="315"/>
      <c r="X43" s="84"/>
      <c r="Y43" s="315"/>
      <c r="Z43" s="84"/>
      <c r="AA43" s="315"/>
      <c r="AB43" s="84"/>
      <c r="AC43" s="315"/>
      <c r="AD43" s="84"/>
      <c r="AE43" s="315"/>
      <c r="AF43" s="84"/>
      <c r="AG43" s="315"/>
      <c r="AH43" s="84"/>
      <c r="AI43" s="280"/>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1"/>
      <c r="DI43" s="281"/>
      <c r="DJ43" s="281"/>
      <c r="DK43" s="281"/>
      <c r="DL43" s="281"/>
      <c r="DM43" s="281"/>
      <c r="DN43" s="281"/>
      <c r="DO43" s="281"/>
      <c r="DP43" s="281"/>
      <c r="DQ43" s="281"/>
      <c r="DR43" s="281"/>
      <c r="DS43" s="281"/>
      <c r="DT43" s="281"/>
      <c r="DU43" s="281"/>
      <c r="DV43" s="281"/>
      <c r="DW43" s="281"/>
      <c r="DX43" s="281"/>
      <c r="DY43" s="281"/>
      <c r="DZ43" s="281"/>
      <c r="EA43" s="281"/>
      <c r="EB43" s="281"/>
      <c r="EC43" s="281"/>
      <c r="ED43" s="281"/>
      <c r="EE43" s="281"/>
      <c r="EF43" s="281"/>
      <c r="EG43" s="281"/>
      <c r="EH43" s="281"/>
      <c r="EI43" s="281"/>
      <c r="EJ43" s="281"/>
      <c r="EK43" s="281"/>
      <c r="EL43" s="281"/>
      <c r="EM43" s="281"/>
      <c r="EN43" s="281"/>
      <c r="EO43" s="281"/>
      <c r="EP43" s="281"/>
      <c r="EQ43" s="281"/>
      <c r="ER43" s="281"/>
      <c r="ES43" s="281"/>
      <c r="ET43" s="281"/>
      <c r="EU43" s="281"/>
      <c r="EV43" s="281"/>
      <c r="EW43" s="281"/>
      <c r="EX43" s="281"/>
      <c r="EY43" s="281"/>
      <c r="EZ43" s="281"/>
      <c r="FA43" s="281"/>
      <c r="FB43" s="281"/>
      <c r="FC43" s="281"/>
      <c r="FD43" s="281"/>
      <c r="FE43" s="281"/>
      <c r="FF43" s="281"/>
      <c r="FG43" s="281"/>
      <c r="FH43" s="281"/>
      <c r="FI43" s="281"/>
      <c r="FJ43" s="281"/>
      <c r="FK43" s="281"/>
      <c r="FL43" s="281"/>
      <c r="FM43" s="281"/>
      <c r="FN43" s="281"/>
      <c r="FO43" s="281"/>
      <c r="FP43" s="281"/>
      <c r="FQ43" s="281"/>
      <c r="FR43" s="281"/>
      <c r="FS43" s="281"/>
      <c r="FT43" s="281"/>
      <c r="FU43" s="281"/>
      <c r="FV43" s="281"/>
      <c r="FW43" s="281"/>
      <c r="FX43" s="281"/>
      <c r="FY43" s="281"/>
      <c r="FZ43" s="281"/>
      <c r="GA43" s="281"/>
      <c r="GB43" s="281"/>
      <c r="GC43" s="281"/>
      <c r="GD43" s="281"/>
      <c r="GE43" s="281"/>
      <c r="GF43" s="281"/>
      <c r="GG43" s="281"/>
      <c r="GH43" s="281"/>
      <c r="GI43" s="281"/>
      <c r="GJ43" s="281"/>
      <c r="GK43" s="281"/>
      <c r="GL43" s="281"/>
      <c r="GM43" s="281"/>
    </row>
    <row r="44" spans="1:195" s="282" customFormat="1" ht="45" hidden="1" customHeight="1" thickBot="1" x14ac:dyDescent="0.3">
      <c r="A44" s="444"/>
      <c r="B44" s="449"/>
      <c r="C44" s="452"/>
      <c r="D44" s="447"/>
      <c r="E44" s="83">
        <v>14</v>
      </c>
      <c r="F44" s="100" t="str">
        <f>VLOOKUP(E44,HONORARIOS!A6:G26,2,0)</f>
        <v>TITULO PROFESIONAL Y TITULO DE POSGRADO DESDE TRES (3) HASTA SEIS (6) AÑOS DE EXPERIENCIA PROFESIONAL</v>
      </c>
      <c r="G44" s="83">
        <v>0</v>
      </c>
      <c r="H44" s="273">
        <f>VLOOKUP(E44,HONORARIOS!A6:G26,5,0)</f>
        <v>7900227</v>
      </c>
      <c r="I44" s="273">
        <f>+H44*G44</f>
        <v>0</v>
      </c>
      <c r="J44" s="83">
        <v>0.4</v>
      </c>
      <c r="K44" s="273">
        <f>+I44*J44</f>
        <v>0</v>
      </c>
      <c r="L44" s="286"/>
      <c r="M44" s="313"/>
      <c r="N44" s="314"/>
      <c r="O44" s="313"/>
      <c r="P44" s="314"/>
      <c r="Q44" s="313"/>
      <c r="R44" s="314"/>
      <c r="S44" s="313"/>
      <c r="T44" s="314"/>
      <c r="U44" s="315"/>
      <c r="V44" s="84"/>
      <c r="W44" s="315"/>
      <c r="X44" s="84"/>
      <c r="Y44" s="315"/>
      <c r="Z44" s="84"/>
      <c r="AA44" s="315"/>
      <c r="AB44" s="84"/>
      <c r="AC44" s="315"/>
      <c r="AD44" s="84"/>
      <c r="AE44" s="315"/>
      <c r="AF44" s="84"/>
      <c r="AG44" s="315"/>
      <c r="AH44" s="84"/>
      <c r="AI44" s="280"/>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1"/>
      <c r="DQ44" s="281"/>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1"/>
      <c r="EO44" s="281"/>
      <c r="EP44" s="281"/>
      <c r="EQ44" s="281"/>
      <c r="ER44" s="281"/>
      <c r="ES44" s="281"/>
      <c r="ET44" s="281"/>
      <c r="EU44" s="281"/>
      <c r="EV44" s="281"/>
      <c r="EW44" s="281"/>
      <c r="EX44" s="281"/>
      <c r="EY44" s="281"/>
      <c r="EZ44" s="281"/>
      <c r="FA44" s="281"/>
      <c r="FB44" s="281"/>
      <c r="FC44" s="281"/>
      <c r="FD44" s="281"/>
      <c r="FE44" s="281"/>
      <c r="FF44" s="281"/>
      <c r="FG44" s="281"/>
      <c r="FH44" s="281"/>
      <c r="FI44" s="281"/>
      <c r="FJ44" s="281"/>
      <c r="FK44" s="281"/>
      <c r="FL44" s="281"/>
      <c r="FM44" s="281"/>
      <c r="FN44" s="281"/>
      <c r="FO44" s="281"/>
      <c r="FP44" s="281"/>
      <c r="FQ44" s="281"/>
      <c r="FR44" s="281"/>
      <c r="FS44" s="281"/>
      <c r="FT44" s="281"/>
      <c r="FU44" s="281"/>
      <c r="FV44" s="281"/>
      <c r="FW44" s="281"/>
      <c r="FX44" s="281"/>
      <c r="FY44" s="281"/>
      <c r="FZ44" s="281"/>
      <c r="GA44" s="281"/>
      <c r="GB44" s="281"/>
      <c r="GC44" s="281"/>
      <c r="GD44" s="281"/>
      <c r="GE44" s="281"/>
      <c r="GF44" s="281"/>
      <c r="GG44" s="281"/>
      <c r="GH44" s="281"/>
      <c r="GI44" s="281"/>
      <c r="GJ44" s="281"/>
      <c r="GK44" s="281"/>
      <c r="GL44" s="281"/>
      <c r="GM44" s="281"/>
    </row>
    <row r="45" spans="1:195" s="282" customFormat="1" ht="18.75" hidden="1" customHeight="1" thickBot="1" x14ac:dyDescent="0.3">
      <c r="A45" s="444"/>
      <c r="B45" s="289" t="s">
        <v>71</v>
      </c>
      <c r="C45" s="420"/>
      <c r="D45" s="421"/>
      <c r="E45" s="421"/>
      <c r="F45" s="421"/>
      <c r="G45" s="421"/>
      <c r="H45" s="421"/>
      <c r="I45" s="421"/>
      <c r="J45" s="422"/>
      <c r="K45" s="290">
        <f>SUM(K43:K44)</f>
        <v>0</v>
      </c>
      <c r="L45" s="291" t="s">
        <v>103</v>
      </c>
      <c r="M45" s="292">
        <f>+K45*M41</f>
        <v>0</v>
      </c>
      <c r="N45" s="293" t="s">
        <v>103</v>
      </c>
      <c r="O45" s="292">
        <f>+K45*O41</f>
        <v>0</v>
      </c>
      <c r="P45" s="293" t="s">
        <v>103</v>
      </c>
      <c r="Q45" s="292">
        <f>+K45*Q41</f>
        <v>0</v>
      </c>
      <c r="R45" s="293" t="s">
        <v>103</v>
      </c>
      <c r="S45" s="292">
        <f>+K45*S41</f>
        <v>0</v>
      </c>
      <c r="T45" s="293" t="s">
        <v>103</v>
      </c>
      <c r="U45" s="292">
        <f>+M45*U41</f>
        <v>0</v>
      </c>
      <c r="V45" s="293" t="s">
        <v>103</v>
      </c>
      <c r="W45" s="292">
        <f>+O45*W41</f>
        <v>0</v>
      </c>
      <c r="X45" s="293" t="s">
        <v>103</v>
      </c>
      <c r="Y45" s="292">
        <f>+Q45*Y41</f>
        <v>0</v>
      </c>
      <c r="Z45" s="293" t="s">
        <v>103</v>
      </c>
      <c r="AA45" s="292">
        <f>+S45*AA41</f>
        <v>0</v>
      </c>
      <c r="AB45" s="293" t="s">
        <v>103</v>
      </c>
      <c r="AC45" s="292">
        <f>+U45*AC41</f>
        <v>0</v>
      </c>
      <c r="AD45" s="293" t="s">
        <v>103</v>
      </c>
      <c r="AE45" s="292">
        <f>+W45*AE41</f>
        <v>0</v>
      </c>
      <c r="AF45" s="293" t="s">
        <v>103</v>
      </c>
      <c r="AG45" s="292">
        <f>+Y45*AG41</f>
        <v>0</v>
      </c>
      <c r="AH45" s="293" t="s">
        <v>103</v>
      </c>
      <c r="AI45" s="277">
        <f>+AA45*AI41</f>
        <v>0</v>
      </c>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1"/>
      <c r="DQ45" s="281"/>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1"/>
      <c r="EO45" s="281"/>
      <c r="EP45" s="281"/>
      <c r="EQ45" s="281"/>
      <c r="ER45" s="281"/>
      <c r="ES45" s="281"/>
      <c r="ET45" s="281"/>
      <c r="EU45" s="281"/>
      <c r="EV45" s="281"/>
      <c r="EW45" s="281"/>
      <c r="EX45" s="281"/>
      <c r="EY45" s="281"/>
      <c r="EZ45" s="281"/>
      <c r="FA45" s="281"/>
      <c r="FB45" s="281"/>
      <c r="FC45" s="281"/>
      <c r="FD45" s="281"/>
      <c r="FE45" s="281"/>
      <c r="FF45" s="281"/>
      <c r="FG45" s="281"/>
      <c r="FH45" s="281"/>
      <c r="FI45" s="281"/>
      <c r="FJ45" s="281"/>
      <c r="FK45" s="281"/>
      <c r="FL45" s="281"/>
      <c r="FM45" s="281"/>
      <c r="FN45" s="281"/>
      <c r="FO45" s="281"/>
      <c r="FP45" s="281"/>
      <c r="FQ45" s="281"/>
      <c r="FR45" s="281"/>
      <c r="FS45" s="281"/>
      <c r="FT45" s="281"/>
      <c r="FU45" s="281"/>
      <c r="FV45" s="281"/>
      <c r="FW45" s="281"/>
      <c r="FX45" s="281"/>
      <c r="FY45" s="281"/>
      <c r="FZ45" s="281"/>
      <c r="GA45" s="281"/>
      <c r="GB45" s="281"/>
      <c r="GC45" s="281"/>
      <c r="GD45" s="281"/>
      <c r="GE45" s="281"/>
      <c r="GF45" s="281"/>
      <c r="GG45" s="281"/>
      <c r="GH45" s="281"/>
      <c r="GI45" s="281"/>
      <c r="GJ45" s="281"/>
      <c r="GK45" s="281"/>
      <c r="GL45" s="281"/>
      <c r="GM45" s="281"/>
    </row>
    <row r="46" spans="1:195" s="91" customFormat="1" ht="30.75" hidden="1" thickBot="1" x14ac:dyDescent="0.3">
      <c r="A46" s="444"/>
      <c r="B46" s="82" t="s">
        <v>98</v>
      </c>
      <c r="C46" s="83" t="s">
        <v>101</v>
      </c>
      <c r="D46" s="417"/>
      <c r="E46" s="418"/>
      <c r="F46" s="418"/>
      <c r="G46" s="418"/>
      <c r="H46" s="418"/>
      <c r="I46" s="418"/>
      <c r="J46" s="419"/>
      <c r="K46" s="273">
        <f>+IF(C46="Consultoria (25%)",K45*25%,0)+IF(C46="Obra (30%)",K45*30%,0)+IF(C46="Directo (20%)",K45*20%,0)+IF(C46="No aplica",0,0)+IF(C46="Directo (10%)",K45*10%,0)</f>
        <v>0</v>
      </c>
      <c r="L46" s="295" t="s">
        <v>107</v>
      </c>
      <c r="M46" s="287">
        <f>+IF(L46="Consultoria (25%)",M45*25%,0)+IF(L46="Obra (30%)",M45*30%,0)+IF(L46="Directo (20%)",M45*20%,0)+IF(L46="No aplica",0,0)+IF(L46="Directo (10%)",M45*10%,0)</f>
        <v>0</v>
      </c>
      <c r="N46" s="296" t="s">
        <v>107</v>
      </c>
      <c r="O46" s="287">
        <f>+IF(N46="Consultoria (25%)",O45*25%,0)+IF(N46="Obra (30%)",O45*30%,0)+IF(N46="Directo (20%)",O45*20%,0)+IF(N46="No aplica",0,0)+IF(N46="Directo (10%)",O45*10%,0)</f>
        <v>0</v>
      </c>
      <c r="P46" s="296" t="s">
        <v>107</v>
      </c>
      <c r="Q46" s="287">
        <f>+IF(P46="Consultoria (25%)",Q45*25%,0)+IF(P46="Obra (30%)",Q45*30%,0)+IF(P46="Directo (20%)",Q45*20%,0)+IF(P46="No aplica",0,0)+IF(P46="Directo (10%)",Q45*10%,0)</f>
        <v>0</v>
      </c>
      <c r="R46" s="296" t="s">
        <v>107</v>
      </c>
      <c r="S46" s="287">
        <f>+IF(R46="Consultoria (25%)",S45*25%,0)+IF(R46="Obra (30%)",S45*30%,0)+IF(R46="Directo (20%)",S45*20%,0)+IF(R46="No aplica",0,0)+IF(R46="Directo (10%)",S45*10%,0)</f>
        <v>0</v>
      </c>
      <c r="T46" s="296" t="s">
        <v>107</v>
      </c>
      <c r="U46" s="287">
        <f>+IF(T46="Consultoria (25%)",U45*25%,0)+IF(T46="Obra (30%)",U45*30%,0)+IF(T46="Directo (20%)",U45*20%,0)+IF(T46="No aplica",0,0)+IF(T46="Directo (10%)",U45*10%,0)</f>
        <v>0</v>
      </c>
      <c r="V46" s="296" t="s">
        <v>107</v>
      </c>
      <c r="W46" s="287">
        <f>+IF(V46="Consultoria (25%)",W45*25%,0)+IF(V46="Obra (30%)",W45*30%,0)+IF(V46="Directo (20%)",W45*20%,0)+IF(V46="No aplica",0,0)+IF(V46="Directo (10%)",W45*10%,0)</f>
        <v>0</v>
      </c>
      <c r="X46" s="296" t="s">
        <v>107</v>
      </c>
      <c r="Y46" s="287">
        <f>+IF(X46="Consultoria (25%)",Y45*25%,0)+IF(X46="Obra (30%)",Y45*30%,0)+IF(X46="Directo (20%)",Y45*20%,0)+IF(X46="No aplica",0,0)+IF(X46="Directo (10%)",Y45*10%,0)</f>
        <v>0</v>
      </c>
      <c r="Z46" s="296" t="s">
        <v>107</v>
      </c>
      <c r="AA46" s="287">
        <f>+IF(Z46="Consultoria (25%)",AA45*25%,0)+IF(Z46="Obra (30%)",AA45*30%,0)+IF(Z46="Directo (20%)",AA45*20%,0)+IF(Z46="No aplica",0,0)+IF(Z46="Directo (10%)",AA45*10%,0)</f>
        <v>0</v>
      </c>
      <c r="AB46" s="296" t="s">
        <v>107</v>
      </c>
      <c r="AC46" s="287">
        <f>+IF(AB46="Consultoria (25%)",AC45*25%,0)+IF(AB46="Obra (30%)",AC45*30%,0)+IF(AB46="Directo (20%)",AC45*20%,0)+IF(AB46="No aplica",0,0)+IF(AB46="Directo (10%)",AC45*10%,0)</f>
        <v>0</v>
      </c>
      <c r="AD46" s="296" t="s">
        <v>107</v>
      </c>
      <c r="AE46" s="287">
        <f>+IF(AD46="Consultoria (25%)",AE45*25%,0)+IF(AD46="Obra (30%)",AE45*30%,0)+IF(AD46="Directo (20%)",AE45*20%,0)+IF(AD46="No aplica",0,0)+IF(AD46="Directo (10%)",AE45*10%,0)</f>
        <v>0</v>
      </c>
      <c r="AF46" s="296" t="s">
        <v>107</v>
      </c>
      <c r="AG46" s="287">
        <f>+IF(AF46="Consultoria (25%)",AG45*25%,0)+IF(AF46="Obra (30%)",AG45*30%,0)+IF(AF46="Directo (20%)",AG45*20%,0)+IF(AF46="No aplica",0,0)+IF(AF46="Directo (10%)",AG45*10%,0)</f>
        <v>0</v>
      </c>
      <c r="AH46" s="296" t="s">
        <v>107</v>
      </c>
      <c r="AI46" s="275">
        <f>+IF(AH46="Consultoria (25%)",AI45*25%,0)+IF(AH46="Obra (30%)",AI45*30%,0)+IF(AH46="Directo (20%)",AI45*20%,0)+IF(AH46="No aplica",0,0)+IF(AH46="Directo (10%)",AI45*10%,0)</f>
        <v>0</v>
      </c>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row>
    <row r="47" spans="1:195" s="91" customFormat="1" ht="30.75" hidden="1" thickBot="1" x14ac:dyDescent="0.3">
      <c r="A47" s="444"/>
      <c r="B47" s="82" t="s">
        <v>93</v>
      </c>
      <c r="C47" s="83" t="s">
        <v>97</v>
      </c>
      <c r="D47" s="420"/>
      <c r="E47" s="421"/>
      <c r="F47" s="421"/>
      <c r="G47" s="421"/>
      <c r="H47" s="421"/>
      <c r="I47" s="421"/>
      <c r="J47" s="422"/>
      <c r="K47" s="297">
        <f>+IF(C47="si",K45*10%,0)</f>
        <v>0</v>
      </c>
      <c r="L47" s="295" t="s">
        <v>70</v>
      </c>
      <c r="M47" s="287">
        <f>+IF(L47="si",M45*10%,0)</f>
        <v>0</v>
      </c>
      <c r="N47" s="296" t="s">
        <v>70</v>
      </c>
      <c r="O47" s="287">
        <f>+IF(N47="si",O45*10%,0)</f>
        <v>0</v>
      </c>
      <c r="P47" s="296" t="s">
        <v>70</v>
      </c>
      <c r="Q47" s="287">
        <f>+IF(P47="si",Q45*10%,0)</f>
        <v>0</v>
      </c>
      <c r="R47" s="296" t="s">
        <v>70</v>
      </c>
      <c r="S47" s="287">
        <f>+IF(R47="si",S45*10%,0)</f>
        <v>0</v>
      </c>
      <c r="T47" s="296" t="s">
        <v>70</v>
      </c>
      <c r="U47" s="287">
        <f>+IF(T47="si",U45*10%,0)</f>
        <v>0</v>
      </c>
      <c r="V47" s="296" t="s">
        <v>70</v>
      </c>
      <c r="W47" s="287">
        <f>+IF(V47="si",W45*10%,0)</f>
        <v>0</v>
      </c>
      <c r="X47" s="296" t="s">
        <v>70</v>
      </c>
      <c r="Y47" s="287">
        <f>+IF(X47="si",Y45*10%,0)</f>
        <v>0</v>
      </c>
      <c r="Z47" s="296" t="s">
        <v>70</v>
      </c>
      <c r="AA47" s="287">
        <f>+IF(Z47="si",AA45*10%,0)</f>
        <v>0</v>
      </c>
      <c r="AB47" s="296" t="s">
        <v>70</v>
      </c>
      <c r="AC47" s="287">
        <f>+IF(AB47="si",AC45*10%,0)</f>
        <v>0</v>
      </c>
      <c r="AD47" s="296" t="s">
        <v>70</v>
      </c>
      <c r="AE47" s="287">
        <f>+IF(AD47="si",AE45*10%,0)</f>
        <v>0</v>
      </c>
      <c r="AF47" s="296" t="s">
        <v>70</v>
      </c>
      <c r="AG47" s="287">
        <f>+IF(AF47="si",AG45*10%,0)</f>
        <v>0</v>
      </c>
      <c r="AH47" s="296" t="s">
        <v>70</v>
      </c>
      <c r="AI47" s="275">
        <f>+IF(AH47="si",AI45*10%,0)</f>
        <v>0</v>
      </c>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row>
    <row r="48" spans="1:195" s="91" customFormat="1" ht="30.75" hidden="1" thickBot="1" x14ac:dyDescent="0.3">
      <c r="A48" s="444"/>
      <c r="B48" s="82" t="s">
        <v>94</v>
      </c>
      <c r="C48" s="83" t="s">
        <v>97</v>
      </c>
      <c r="D48" s="420"/>
      <c r="E48" s="421"/>
      <c r="F48" s="421"/>
      <c r="G48" s="421"/>
      <c r="H48" s="421"/>
      <c r="I48" s="421"/>
      <c r="J48" s="422"/>
      <c r="K48" s="297">
        <f>+IF(C48="si",K45*7%,0)</f>
        <v>0</v>
      </c>
      <c r="L48" s="295" t="s">
        <v>70</v>
      </c>
      <c r="M48" s="287">
        <f>+IF(L48="si",M45*7%,0)</f>
        <v>0</v>
      </c>
      <c r="N48" s="296" t="s">
        <v>70</v>
      </c>
      <c r="O48" s="287">
        <f>+IF(N48="si",O45*7%,0)</f>
        <v>0</v>
      </c>
      <c r="P48" s="296" t="s">
        <v>70</v>
      </c>
      <c r="Q48" s="287">
        <f>+IF(P48="si",Q45*7%,0)</f>
        <v>0</v>
      </c>
      <c r="R48" s="296" t="s">
        <v>70</v>
      </c>
      <c r="S48" s="287">
        <f>+IF(R48="si",S45*7%,0)</f>
        <v>0</v>
      </c>
      <c r="T48" s="296" t="s">
        <v>70</v>
      </c>
      <c r="U48" s="287">
        <f>+IF(T48="si",U45*7%,0)</f>
        <v>0</v>
      </c>
      <c r="V48" s="296" t="s">
        <v>70</v>
      </c>
      <c r="W48" s="287">
        <f>+IF(V48="si",W45*7%,0)</f>
        <v>0</v>
      </c>
      <c r="X48" s="296" t="s">
        <v>70</v>
      </c>
      <c r="Y48" s="287">
        <f>+IF(X48="si",Y45*7%,0)</f>
        <v>0</v>
      </c>
      <c r="Z48" s="296" t="s">
        <v>70</v>
      </c>
      <c r="AA48" s="287">
        <f>+IF(Z48="si",AA45*7%,0)</f>
        <v>0</v>
      </c>
      <c r="AB48" s="296" t="s">
        <v>70</v>
      </c>
      <c r="AC48" s="287">
        <f>+IF(AB48="si",AC45*7%,0)</f>
        <v>0</v>
      </c>
      <c r="AD48" s="296" t="s">
        <v>70</v>
      </c>
      <c r="AE48" s="287">
        <f>+IF(AD48="si",AE45*7%,0)</f>
        <v>0</v>
      </c>
      <c r="AF48" s="296" t="s">
        <v>70</v>
      </c>
      <c r="AG48" s="287">
        <f>+IF(AF48="si",AG45*7%,0)</f>
        <v>0</v>
      </c>
      <c r="AH48" s="296" t="s">
        <v>70</v>
      </c>
      <c r="AI48" s="275">
        <f>+IF(AH48="si",AI45*7%,0)</f>
        <v>0</v>
      </c>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row>
    <row r="49" spans="1:195" s="91" customFormat="1" ht="15.75" hidden="1" thickBot="1" x14ac:dyDescent="0.3">
      <c r="A49" s="445"/>
      <c r="B49" s="82" t="s">
        <v>95</v>
      </c>
      <c r="C49" s="83" t="s">
        <v>97</v>
      </c>
      <c r="D49" s="420"/>
      <c r="E49" s="421"/>
      <c r="F49" s="421"/>
      <c r="G49" s="421"/>
      <c r="H49" s="421"/>
      <c r="I49" s="421"/>
      <c r="J49" s="422"/>
      <c r="K49" s="273">
        <f>+IF(C49="si",K45*5%,0)</f>
        <v>0</v>
      </c>
      <c r="L49" s="295" t="s">
        <v>70</v>
      </c>
      <c r="M49" s="287">
        <f>+IF(L49="si",M45*5%,0)</f>
        <v>0</v>
      </c>
      <c r="N49" s="296" t="s">
        <v>70</v>
      </c>
      <c r="O49" s="287">
        <f>+IF(N49="si",O45*5%,0)</f>
        <v>0</v>
      </c>
      <c r="P49" s="296" t="s">
        <v>70</v>
      </c>
      <c r="Q49" s="287">
        <f>+IF(P49="si",Q45*5%,0)</f>
        <v>0</v>
      </c>
      <c r="R49" s="296" t="s">
        <v>70</v>
      </c>
      <c r="S49" s="287">
        <f>+IF(R49="si",S45*5%,0)</f>
        <v>0</v>
      </c>
      <c r="T49" s="296" t="s">
        <v>70</v>
      </c>
      <c r="U49" s="287">
        <f>+IF(T49="si",U45*5%,0)</f>
        <v>0</v>
      </c>
      <c r="V49" s="296" t="s">
        <v>70</v>
      </c>
      <c r="W49" s="287">
        <f>+IF(V49="si",W45*5%,0)</f>
        <v>0</v>
      </c>
      <c r="X49" s="296" t="s">
        <v>70</v>
      </c>
      <c r="Y49" s="287">
        <f>+IF(X49="si",Y45*5%,0)</f>
        <v>0</v>
      </c>
      <c r="Z49" s="296" t="s">
        <v>70</v>
      </c>
      <c r="AA49" s="287">
        <f>+IF(Z49="si",AA45*5%,0)</f>
        <v>0</v>
      </c>
      <c r="AB49" s="296" t="s">
        <v>70</v>
      </c>
      <c r="AC49" s="287">
        <f>+IF(AB49="si",AC45*5%,0)</f>
        <v>0</v>
      </c>
      <c r="AD49" s="296" t="s">
        <v>70</v>
      </c>
      <c r="AE49" s="287">
        <f>+IF(AD49="si",AE45*5%,0)</f>
        <v>0</v>
      </c>
      <c r="AF49" s="296" t="s">
        <v>70</v>
      </c>
      <c r="AG49" s="287">
        <f>+IF(AF49="si",AG45*5%,0)</f>
        <v>0</v>
      </c>
      <c r="AH49" s="296" t="s">
        <v>70</v>
      </c>
      <c r="AI49" s="275">
        <f>+IF(AH49="si",AI45*5%,0)</f>
        <v>0</v>
      </c>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row>
    <row r="50" spans="1:195" s="91" customFormat="1" ht="15.75" hidden="1" thickBot="1" x14ac:dyDescent="0.3">
      <c r="A50" s="466" t="s">
        <v>102</v>
      </c>
      <c r="B50" s="467"/>
      <c r="C50" s="467"/>
      <c r="D50" s="467"/>
      <c r="E50" s="467"/>
      <c r="F50" s="467"/>
      <c r="G50" s="467"/>
      <c r="H50" s="467"/>
      <c r="I50" s="467"/>
      <c r="J50" s="468"/>
      <c r="K50" s="316">
        <f>SUM(K45:K49)</f>
        <v>0</v>
      </c>
      <c r="L50" s="317"/>
      <c r="M50" s="318">
        <f>SUM(M45:M49)</f>
        <v>0</v>
      </c>
      <c r="N50" s="319"/>
      <c r="O50" s="318">
        <f>SUM(O45:O49)</f>
        <v>0</v>
      </c>
      <c r="P50" s="319"/>
      <c r="Q50" s="318">
        <f>SUM(Q45:Q49)</f>
        <v>0</v>
      </c>
      <c r="R50" s="319"/>
      <c r="S50" s="318">
        <f>SUM(S45:S49)</f>
        <v>0</v>
      </c>
      <c r="T50" s="319"/>
      <c r="U50" s="318">
        <f>SUM(U45:U49)</f>
        <v>0</v>
      </c>
      <c r="V50" s="319"/>
      <c r="W50" s="318">
        <f>SUM(W45:W49)</f>
        <v>0</v>
      </c>
      <c r="X50" s="319"/>
      <c r="Y50" s="318">
        <f>SUM(Y45:Y49)</f>
        <v>0</v>
      </c>
      <c r="Z50" s="319"/>
      <c r="AA50" s="318">
        <f>SUM(AA45:AA49)</f>
        <v>0</v>
      </c>
      <c r="AB50" s="319"/>
      <c r="AC50" s="318">
        <f>SUM(AC45:AC49)</f>
        <v>0</v>
      </c>
      <c r="AD50" s="319"/>
      <c r="AE50" s="318">
        <f>SUM(AE45:AE49)</f>
        <v>0</v>
      </c>
      <c r="AF50" s="319"/>
      <c r="AG50" s="318">
        <f>SUM(AG45:AG49)</f>
        <v>0</v>
      </c>
      <c r="AH50" s="319"/>
      <c r="AI50" s="274">
        <f>SUM(AI45:AI49)</f>
        <v>0</v>
      </c>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row>
    <row r="51" spans="1:195" s="91" customFormat="1" ht="71.25" hidden="1" customHeight="1" thickBot="1" x14ac:dyDescent="0.3">
      <c r="A51" s="443" t="s">
        <v>46</v>
      </c>
      <c r="B51" s="446" t="s">
        <v>12</v>
      </c>
      <c r="C51" s="320" t="s">
        <v>87</v>
      </c>
      <c r="D51" s="446">
        <v>5</v>
      </c>
      <c r="E51" s="83">
        <v>10</v>
      </c>
      <c r="F51" s="100" t="str">
        <f>VLOOKUP(E51,HONORARIOS!A5:G25,2,0)</f>
        <v>TITULO PROFESIONAL DESDE UNO (1) HASTA TRES (3) AÑOS DE EXPERIENCIA PROFESIONAL</v>
      </c>
      <c r="G51" s="83">
        <v>0</v>
      </c>
      <c r="H51" s="273">
        <f>VLOOKUP(E51,HONORARIOS!A11:G31,5,0)</f>
        <v>4827916.5</v>
      </c>
      <c r="I51" s="273">
        <f>+H51*G51</f>
        <v>0</v>
      </c>
      <c r="J51" s="83">
        <v>2</v>
      </c>
      <c r="K51" s="273">
        <f>+I51*J51</f>
        <v>0</v>
      </c>
      <c r="L51" s="286"/>
      <c r="M51" s="287"/>
      <c r="N51" s="288"/>
      <c r="O51" s="287"/>
      <c r="P51" s="288"/>
      <c r="Q51" s="287"/>
      <c r="R51" s="288"/>
      <c r="S51" s="287"/>
      <c r="T51" s="288"/>
      <c r="U51" s="287"/>
      <c r="V51" s="288"/>
      <c r="W51" s="287"/>
      <c r="X51" s="288"/>
      <c r="Y51" s="287"/>
      <c r="Z51" s="288"/>
      <c r="AA51" s="287"/>
      <c r="AB51" s="288"/>
      <c r="AC51" s="287"/>
      <c r="AD51" s="288"/>
      <c r="AE51" s="288"/>
      <c r="AF51" s="321"/>
      <c r="AG51" s="322"/>
      <c r="AH51" s="288"/>
      <c r="AI51" s="275"/>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row>
    <row r="52" spans="1:195" s="91" customFormat="1" ht="45.75" hidden="1" thickBot="1" x14ac:dyDescent="0.3">
      <c r="A52" s="444"/>
      <c r="B52" s="447"/>
      <c r="C52" s="323" t="s">
        <v>86</v>
      </c>
      <c r="D52" s="447"/>
      <c r="E52" s="83">
        <v>12</v>
      </c>
      <c r="F52" s="284" t="str">
        <f>VLOOKUP(E52,HONORARIOS!A12:G32,2,0)</f>
        <v>TITULO PROFESIONAL MAS DE SEIS (6) AÑOS DE EXPERIENCIA PROFESIONAL</v>
      </c>
      <c r="G52" s="83">
        <v>0</v>
      </c>
      <c r="H52" s="273">
        <f>VLOOKUP(E52,HONORARIOS!A12:G32,5,0)</f>
        <v>6583522.5</v>
      </c>
      <c r="I52" s="273">
        <f>+H52*G52</f>
        <v>0</v>
      </c>
      <c r="J52" s="285">
        <v>0.41599999999999998</v>
      </c>
      <c r="K52" s="273">
        <f>+I52*J52</f>
        <v>0</v>
      </c>
      <c r="L52" s="286"/>
      <c r="M52" s="287"/>
      <c r="N52" s="288"/>
      <c r="O52" s="287"/>
      <c r="P52" s="288"/>
      <c r="Q52" s="287"/>
      <c r="R52" s="288"/>
      <c r="S52" s="287"/>
      <c r="T52" s="288"/>
      <c r="U52" s="287"/>
      <c r="V52" s="288"/>
      <c r="W52" s="287"/>
      <c r="X52" s="288"/>
      <c r="Y52" s="287"/>
      <c r="Z52" s="288"/>
      <c r="AA52" s="287"/>
      <c r="AB52" s="288"/>
      <c r="AC52" s="287"/>
      <c r="AD52" s="288"/>
      <c r="AE52" s="288"/>
      <c r="AF52" s="324"/>
      <c r="AG52" s="287"/>
      <c r="AH52" s="288"/>
      <c r="AI52" s="275"/>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row>
    <row r="53" spans="1:195" s="91" customFormat="1" ht="15.75" hidden="1" thickBot="1" x14ac:dyDescent="0.3">
      <c r="A53" s="444"/>
      <c r="B53" s="289" t="s">
        <v>71</v>
      </c>
      <c r="C53" s="420"/>
      <c r="D53" s="421"/>
      <c r="E53" s="421"/>
      <c r="F53" s="421"/>
      <c r="G53" s="421"/>
      <c r="H53" s="421"/>
      <c r="I53" s="421"/>
      <c r="J53" s="422"/>
      <c r="K53" s="290">
        <f>SUM(K51:K52)</f>
        <v>0</v>
      </c>
      <c r="L53" s="291" t="s">
        <v>103</v>
      </c>
      <c r="M53" s="292">
        <f>+$K$53*M41</f>
        <v>0</v>
      </c>
      <c r="N53" s="293" t="s">
        <v>103</v>
      </c>
      <c r="O53" s="292">
        <f>+$K$53*O41</f>
        <v>0</v>
      </c>
      <c r="P53" s="293" t="s">
        <v>103</v>
      </c>
      <c r="Q53" s="292">
        <f>+$K$53*Q41</f>
        <v>0</v>
      </c>
      <c r="R53" s="293" t="s">
        <v>103</v>
      </c>
      <c r="S53" s="292">
        <f>+$K$53*S41</f>
        <v>0</v>
      </c>
      <c r="T53" s="293" t="s">
        <v>103</v>
      </c>
      <c r="U53" s="292">
        <f>+$K$53*U41</f>
        <v>0</v>
      </c>
      <c r="V53" s="293" t="s">
        <v>103</v>
      </c>
      <c r="W53" s="292">
        <f>+$K$53*W41</f>
        <v>0</v>
      </c>
      <c r="X53" s="293" t="s">
        <v>103</v>
      </c>
      <c r="Y53" s="292">
        <f>+$K$53*Y41</f>
        <v>0</v>
      </c>
      <c r="Z53" s="293" t="s">
        <v>103</v>
      </c>
      <c r="AA53" s="292">
        <f>+$K$53*AA41</f>
        <v>0</v>
      </c>
      <c r="AB53" s="293" t="s">
        <v>103</v>
      </c>
      <c r="AC53" s="292">
        <f>+$K$53*AC41</f>
        <v>0</v>
      </c>
      <c r="AD53" s="293" t="s">
        <v>103</v>
      </c>
      <c r="AE53" s="325">
        <f>+$K$53*AE41</f>
        <v>0</v>
      </c>
      <c r="AF53" s="291" t="s">
        <v>103</v>
      </c>
      <c r="AG53" s="292">
        <f>+$K$53*AG41</f>
        <v>0</v>
      </c>
      <c r="AH53" s="293" t="s">
        <v>103</v>
      </c>
      <c r="AI53" s="277">
        <f>+$K$53*AI41</f>
        <v>0</v>
      </c>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row>
    <row r="54" spans="1:195" s="91" customFormat="1" ht="30.75" hidden="1" thickBot="1" x14ac:dyDescent="0.3">
      <c r="A54" s="444"/>
      <c r="B54" s="82" t="s">
        <v>98</v>
      </c>
      <c r="C54" s="83" t="s">
        <v>108</v>
      </c>
      <c r="D54" s="417"/>
      <c r="E54" s="418"/>
      <c r="F54" s="418"/>
      <c r="G54" s="418"/>
      <c r="H54" s="418"/>
      <c r="I54" s="418"/>
      <c r="J54" s="419"/>
      <c r="K54" s="273">
        <f>+IF(C54="Consultoria (25%)",K53*25%,0)+IF(C54="Obra (30%)",K53*30%,0)+IF(C54="Directo (20%)",K53*20%,0)+IF(C54="No aplica",0,0)+IF(C54="Directo (10%)",K53*10%,0)</f>
        <v>0</v>
      </c>
      <c r="L54" s="295" t="s">
        <v>107</v>
      </c>
      <c r="M54" s="287">
        <f>+IF(L54="Consultoria (25%)",M53*25%,0)+IF(L54="Obra (30%)",M53*30%,0)+IF(L54="Directo (20%)",M53*20%,0)+IF(L54="No aplica",0,0)+IF(L54="Directo (10%)",M53*10%,0)</f>
        <v>0</v>
      </c>
      <c r="N54" s="296" t="s">
        <v>107</v>
      </c>
      <c r="O54" s="287">
        <f>+IF(N54="Consultoria (25%)",O53*25%,0)+IF(N54="Obra (30%)",O53*30%,0)+IF(N54="Directo (20%)",O53*20%,0)+IF(N54="No aplica",0,0)+IF(N54="Directo (10%)",O53*10%,0)</f>
        <v>0</v>
      </c>
      <c r="P54" s="296" t="s">
        <v>107</v>
      </c>
      <c r="Q54" s="287">
        <f>+IF(P54="Consultoria (25%)",Q53*25%,0)+IF(P54="Obra (30%)",Q53*30%,0)+IF(P54="Directo (20%)",Q53*20%,0)+IF(P54="No aplica",0,0)+IF(P54="Directo (10%)",Q53*10%,0)</f>
        <v>0</v>
      </c>
      <c r="R54" s="296" t="s">
        <v>107</v>
      </c>
      <c r="S54" s="287">
        <f>+IF(R54="Consultoria (25%)",S53*25%,0)+IF(R54="Obra (30%)",S53*30%,0)+IF(R54="Directo (20%)",S53*20%,0)+IF(R54="No aplica",0,0)+IF(R54="Directo (10%)",S53*10%,0)</f>
        <v>0</v>
      </c>
      <c r="T54" s="296" t="s">
        <v>107</v>
      </c>
      <c r="U54" s="287">
        <f>+IF(T54="Consultoria (25%)",U53*25%,0)+IF(T54="Obra (30%)",U53*30%,0)+IF(T54="Directo (20%)",U53*20%,0)+IF(T54="No aplica",0,0)+IF(T54="Directo (10%)",U53*10%,0)</f>
        <v>0</v>
      </c>
      <c r="V54" s="296" t="s">
        <v>107</v>
      </c>
      <c r="W54" s="287">
        <f>+IF(V54="Consultoria (25%)",W53*25%,0)+IF(V54="Obra (30%)",W53*30%,0)+IF(V54="Directo (20%)",W53*20%,0)+IF(V54="No aplica",0,0)+IF(V54="Directo (10%)",W53*10%,0)</f>
        <v>0</v>
      </c>
      <c r="X54" s="296" t="s">
        <v>107</v>
      </c>
      <c r="Y54" s="287">
        <f>+IF(X54="Consultoria (25%)",Y53*25%,0)+IF(X54="Obra (30%)",Y53*30%,0)+IF(X54="Directo (20%)",Y53*20%,0)+IF(X54="No aplica",0,0)+IF(X54="Directo (10%)",Y53*10%,0)</f>
        <v>0</v>
      </c>
      <c r="Z54" s="296" t="s">
        <v>107</v>
      </c>
      <c r="AA54" s="287">
        <f>+IF(Z54="Consultoria (25%)",AA53*25%,0)+IF(Z54="Obra (30%)",AA53*30%,0)+IF(Z54="Directo (20%)",AA53*20%,0)+IF(Z54="No aplica",0,0)+IF(Z54="Directo (10%)",AA53*10%,0)</f>
        <v>0</v>
      </c>
      <c r="AB54" s="296" t="s">
        <v>107</v>
      </c>
      <c r="AC54" s="287">
        <f>+IF(AB54="Consultoria (25%)",AC53*25%,0)+IF(AB54="Obra (30%)",AC53*30%,0)+IF(AB54="Directo (20%)",AC53*20%,0)+IF(AB54="No aplica",0,0)+IF(AB54="Directo (10%)",AC53*10%,0)</f>
        <v>0</v>
      </c>
      <c r="AD54" s="296" t="s">
        <v>107</v>
      </c>
      <c r="AE54" s="288">
        <f>+IF(AD54="Consultoria (25%)",AE53*25%,0)+IF(AD54="Obra (30%)",AE53*30%,0)+IF(AD54="Directo (20%)",AE53*20%,0)+IF(AD54="No aplica",0,0)+IF(AD54="Directo (10%)",AE53*10%,0)</f>
        <v>0</v>
      </c>
      <c r="AF54" s="295" t="s">
        <v>107</v>
      </c>
      <c r="AG54" s="287">
        <f>+IF(AF54="Consultoria (25%)",AG53*25%,0)+IF(AF54="Obra (30%)",AG53*30%,0)+IF(AF54="Directo (20%)",AG53*20%,0)+IF(AF54="No aplica",0,0)+IF(AF54="Directo (10%)",AG53*10%,0)</f>
        <v>0</v>
      </c>
      <c r="AH54" s="296" t="s">
        <v>107</v>
      </c>
      <c r="AI54" s="275">
        <f>+IF(AH54="Consultoria (25%)",AI53*25%,0)+IF(AH54="Obra (30%)",AI53*30%,0)+IF(AH54="Directo (20%)",AI53*20%,0)+IF(AH54="No aplica",0,0)+IF(AH54="Directo (10%)",AI53*10%,0)</f>
        <v>0</v>
      </c>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row>
    <row r="55" spans="1:195" s="91" customFormat="1" ht="30.75" hidden="1" thickBot="1" x14ac:dyDescent="0.3">
      <c r="A55" s="444"/>
      <c r="B55" s="82" t="s">
        <v>93</v>
      </c>
      <c r="C55" s="83" t="s">
        <v>97</v>
      </c>
      <c r="D55" s="420" t="s">
        <v>109</v>
      </c>
      <c r="E55" s="421"/>
      <c r="F55" s="421"/>
      <c r="G55" s="421"/>
      <c r="H55" s="421"/>
      <c r="I55" s="421"/>
      <c r="J55" s="422"/>
      <c r="K55" s="297">
        <f>+IF(C55="si",K53*10%,0)</f>
        <v>0</v>
      </c>
      <c r="L55" s="295" t="s">
        <v>70</v>
      </c>
      <c r="M55" s="287">
        <f>+IF(L55="si",M53*10%,0)</f>
        <v>0</v>
      </c>
      <c r="N55" s="296" t="s">
        <v>70</v>
      </c>
      <c r="O55" s="287">
        <f>+IF(N55="si",O53*10%,0)</f>
        <v>0</v>
      </c>
      <c r="P55" s="296" t="s">
        <v>70</v>
      </c>
      <c r="Q55" s="287">
        <f>+IF(P55="si",Q53*10%,0)</f>
        <v>0</v>
      </c>
      <c r="R55" s="296" t="s">
        <v>70</v>
      </c>
      <c r="S55" s="287">
        <f>+IF(R55="si",S53*10%,0)</f>
        <v>0</v>
      </c>
      <c r="T55" s="296" t="s">
        <v>70</v>
      </c>
      <c r="U55" s="287">
        <f>+IF(T55="si",U53*10%,0)</f>
        <v>0</v>
      </c>
      <c r="V55" s="296" t="s">
        <v>70</v>
      </c>
      <c r="W55" s="287">
        <f>+IF(V55="si",W53*10%,0)</f>
        <v>0</v>
      </c>
      <c r="X55" s="296" t="s">
        <v>70</v>
      </c>
      <c r="Y55" s="287">
        <f>+IF(X55="si",Y53*10%,0)</f>
        <v>0</v>
      </c>
      <c r="Z55" s="296" t="s">
        <v>70</v>
      </c>
      <c r="AA55" s="287">
        <f>+IF(Z55="si",AA53*10%,0)</f>
        <v>0</v>
      </c>
      <c r="AB55" s="296" t="s">
        <v>70</v>
      </c>
      <c r="AC55" s="287">
        <f>+IF(AB55="si",AC53*10%,0)</f>
        <v>0</v>
      </c>
      <c r="AD55" s="296" t="s">
        <v>70</v>
      </c>
      <c r="AE55" s="288">
        <f>+IF(AD55="si",AE53*10%,0)</f>
        <v>0</v>
      </c>
      <c r="AF55" s="295" t="s">
        <v>70</v>
      </c>
      <c r="AG55" s="287">
        <f>+IF(AF55="si",AG53*10%,0)</f>
        <v>0</v>
      </c>
      <c r="AH55" s="296" t="s">
        <v>70</v>
      </c>
      <c r="AI55" s="275">
        <f>+IF(AH55="si",AI53*10%,0)</f>
        <v>0</v>
      </c>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row>
    <row r="56" spans="1:195" s="91" customFormat="1" ht="30.75" hidden="1" thickBot="1" x14ac:dyDescent="0.3">
      <c r="A56" s="444"/>
      <c r="B56" s="82" t="s">
        <v>94</v>
      </c>
      <c r="C56" s="83" t="s">
        <v>97</v>
      </c>
      <c r="D56" s="420"/>
      <c r="E56" s="421"/>
      <c r="F56" s="421"/>
      <c r="G56" s="421"/>
      <c r="H56" s="421"/>
      <c r="I56" s="421"/>
      <c r="J56" s="422"/>
      <c r="K56" s="297">
        <f>+IF(C56="si",K53*7%,0)</f>
        <v>0</v>
      </c>
      <c r="L56" s="295" t="s">
        <v>70</v>
      </c>
      <c r="M56" s="287">
        <f>+IF(L56="si",M53*7%,0)</f>
        <v>0</v>
      </c>
      <c r="N56" s="296" t="s">
        <v>70</v>
      </c>
      <c r="O56" s="287">
        <f>+IF(N56="si",O53*7%,0)</f>
        <v>0</v>
      </c>
      <c r="P56" s="296" t="s">
        <v>70</v>
      </c>
      <c r="Q56" s="287">
        <f>+IF(P56="si",Q53*7%,0)</f>
        <v>0</v>
      </c>
      <c r="R56" s="296" t="s">
        <v>70</v>
      </c>
      <c r="S56" s="287">
        <f>+IF(R56="si",S53*7%,0)</f>
        <v>0</v>
      </c>
      <c r="T56" s="296" t="s">
        <v>70</v>
      </c>
      <c r="U56" s="287">
        <f>+IF(T56="si",U53*7%,0)</f>
        <v>0</v>
      </c>
      <c r="V56" s="296" t="s">
        <v>70</v>
      </c>
      <c r="W56" s="287">
        <f>+IF(V56="si",W53*7%,0)</f>
        <v>0</v>
      </c>
      <c r="X56" s="296" t="s">
        <v>70</v>
      </c>
      <c r="Y56" s="287">
        <f>+IF(X56="si",Y53*7%,0)</f>
        <v>0</v>
      </c>
      <c r="Z56" s="296" t="s">
        <v>70</v>
      </c>
      <c r="AA56" s="287">
        <f>+IF(Z56="si",AA53*7%,0)</f>
        <v>0</v>
      </c>
      <c r="AB56" s="296" t="s">
        <v>70</v>
      </c>
      <c r="AC56" s="287">
        <f>+IF(AB56="si",AC53*7%,0)</f>
        <v>0</v>
      </c>
      <c r="AD56" s="296" t="s">
        <v>70</v>
      </c>
      <c r="AE56" s="288">
        <f>+IF(AD56="si",AE53*7%,0)</f>
        <v>0</v>
      </c>
      <c r="AF56" s="295" t="s">
        <v>70</v>
      </c>
      <c r="AG56" s="287">
        <f>+IF(AF56="si",AG53*7%,0)</f>
        <v>0</v>
      </c>
      <c r="AH56" s="296" t="s">
        <v>70</v>
      </c>
      <c r="AI56" s="275">
        <f>+IF(AH56="si",AI53*7%,0)</f>
        <v>0</v>
      </c>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row>
    <row r="57" spans="1:195" s="91" customFormat="1" ht="15.75" hidden="1" thickBot="1" x14ac:dyDescent="0.3">
      <c r="A57" s="445"/>
      <c r="B57" s="82" t="s">
        <v>95</v>
      </c>
      <c r="C57" s="83" t="s">
        <v>97</v>
      </c>
      <c r="D57" s="420"/>
      <c r="E57" s="421"/>
      <c r="F57" s="421"/>
      <c r="G57" s="421"/>
      <c r="H57" s="421"/>
      <c r="I57" s="421"/>
      <c r="J57" s="422"/>
      <c r="K57" s="273">
        <f>+IF(C57="si",K53*5%,0)</f>
        <v>0</v>
      </c>
      <c r="L57" s="295" t="s">
        <v>70</v>
      </c>
      <c r="M57" s="287">
        <f>+IF(L57="si",M53*5%,0)</f>
        <v>0</v>
      </c>
      <c r="N57" s="296" t="s">
        <v>70</v>
      </c>
      <c r="O57" s="287">
        <f>+IF(N57="si",O53*5%,0)</f>
        <v>0</v>
      </c>
      <c r="P57" s="296" t="s">
        <v>70</v>
      </c>
      <c r="Q57" s="287">
        <f>+IF(P57="si",Q53*5%,0)</f>
        <v>0</v>
      </c>
      <c r="R57" s="296" t="s">
        <v>70</v>
      </c>
      <c r="S57" s="287">
        <f>+IF(R57="si",S53*5%,0)</f>
        <v>0</v>
      </c>
      <c r="T57" s="296" t="s">
        <v>70</v>
      </c>
      <c r="U57" s="287">
        <f>+IF(T57="si",U53*5%,0)</f>
        <v>0</v>
      </c>
      <c r="V57" s="296" t="s">
        <v>70</v>
      </c>
      <c r="W57" s="287">
        <f>+IF(V57="si",W53*5%,0)</f>
        <v>0</v>
      </c>
      <c r="X57" s="296" t="s">
        <v>70</v>
      </c>
      <c r="Y57" s="287">
        <f>+IF(X57="si",Y53*5%,0)</f>
        <v>0</v>
      </c>
      <c r="Z57" s="296" t="s">
        <v>70</v>
      </c>
      <c r="AA57" s="287">
        <f>+IF(Z57="si",AA53*5%,0)</f>
        <v>0</v>
      </c>
      <c r="AB57" s="296" t="s">
        <v>70</v>
      </c>
      <c r="AC57" s="287">
        <f>+IF(AB57="si",AC53*5%,0)</f>
        <v>0</v>
      </c>
      <c r="AD57" s="296" t="s">
        <v>70</v>
      </c>
      <c r="AE57" s="288">
        <f>+IF(AD57="si",AE53*5%,0)</f>
        <v>0</v>
      </c>
      <c r="AF57" s="295" t="s">
        <v>70</v>
      </c>
      <c r="AG57" s="287">
        <f>+IF(AF57="si",AG53*5%,0)</f>
        <v>0</v>
      </c>
      <c r="AH57" s="296" t="s">
        <v>70</v>
      </c>
      <c r="AI57" s="275">
        <f>+IF(AH57="si",AI53*5%,0)</f>
        <v>0</v>
      </c>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row>
    <row r="58" spans="1:195" s="91" customFormat="1" ht="15.75" hidden="1" thickBot="1" x14ac:dyDescent="0.3">
      <c r="A58" s="466" t="s">
        <v>102</v>
      </c>
      <c r="B58" s="467"/>
      <c r="C58" s="467"/>
      <c r="D58" s="467"/>
      <c r="E58" s="467"/>
      <c r="F58" s="467"/>
      <c r="G58" s="467"/>
      <c r="H58" s="467"/>
      <c r="I58" s="467"/>
      <c r="J58" s="468"/>
      <c r="K58" s="326">
        <f>SUM(K53:K57)</f>
        <v>0</v>
      </c>
      <c r="L58" s="317"/>
      <c r="M58" s="318">
        <f>SUM(M53:M57)</f>
        <v>0</v>
      </c>
      <c r="N58" s="319"/>
      <c r="O58" s="318">
        <f>SUM(O53:O57)</f>
        <v>0</v>
      </c>
      <c r="P58" s="319"/>
      <c r="Q58" s="318">
        <f>SUM(Q53:Q57)</f>
        <v>0</v>
      </c>
      <c r="R58" s="319"/>
      <c r="S58" s="318">
        <f>SUM(S53:S57)</f>
        <v>0</v>
      </c>
      <c r="T58" s="319"/>
      <c r="U58" s="318">
        <f>SUM(U53:U57)</f>
        <v>0</v>
      </c>
      <c r="V58" s="319"/>
      <c r="W58" s="318">
        <f>SUM(W53:W57)</f>
        <v>0</v>
      </c>
      <c r="X58" s="319"/>
      <c r="Y58" s="318">
        <f>SUM(Y53:Y57)</f>
        <v>0</v>
      </c>
      <c r="Z58" s="319"/>
      <c r="AA58" s="318">
        <f>SUM(AA53:AA57)</f>
        <v>0</v>
      </c>
      <c r="AB58" s="319"/>
      <c r="AC58" s="318">
        <f>SUM(AC53:AC57)</f>
        <v>0</v>
      </c>
      <c r="AD58" s="319"/>
      <c r="AE58" s="327">
        <f>SUM(AE53:AE57)</f>
        <v>0</v>
      </c>
      <c r="AF58" s="317"/>
      <c r="AG58" s="318">
        <f>SUM(AG53:AG57)</f>
        <v>0</v>
      </c>
      <c r="AH58" s="319"/>
      <c r="AI58" s="274">
        <f>SUM(AI53:AI57)</f>
        <v>0</v>
      </c>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row>
    <row r="59" spans="1:195" s="91" customFormat="1" ht="45" hidden="1" customHeight="1" thickBot="1" x14ac:dyDescent="0.3">
      <c r="A59" s="443" t="s">
        <v>47</v>
      </c>
      <c r="B59" s="446" t="s">
        <v>12</v>
      </c>
      <c r="C59" s="328" t="s">
        <v>88</v>
      </c>
      <c r="D59" s="446">
        <v>5</v>
      </c>
      <c r="E59" s="83">
        <v>10</v>
      </c>
      <c r="F59" s="101" t="str">
        <f>VLOOKUP(E59,HONORARIOS!A12:G32,2,0)</f>
        <v>TITULO PROFESIONAL DESDE UNO (1) HASTA TRES (3) AÑOS DE EXPERIENCIA PROFESIONAL</v>
      </c>
      <c r="G59" s="83">
        <v>0</v>
      </c>
      <c r="H59" s="273">
        <f>VLOOKUP(E59,HONORARIOS!A5:G25,5,0)</f>
        <v>4827916.5</v>
      </c>
      <c r="I59" s="273">
        <f>+H59*G59</f>
        <v>0</v>
      </c>
      <c r="J59" s="285">
        <v>0.41599999999999998</v>
      </c>
      <c r="K59" s="273">
        <f>+I59*J59</f>
        <v>0</v>
      </c>
      <c r="L59" s="286"/>
      <c r="M59" s="287"/>
      <c r="N59" s="288"/>
      <c r="O59" s="287"/>
      <c r="P59" s="288"/>
      <c r="Q59" s="287"/>
      <c r="R59" s="288"/>
      <c r="S59" s="287"/>
      <c r="T59" s="288"/>
      <c r="U59" s="287"/>
      <c r="V59" s="288"/>
      <c r="W59" s="287"/>
      <c r="X59" s="288"/>
      <c r="Y59" s="287"/>
      <c r="Z59" s="288"/>
      <c r="AA59" s="287"/>
      <c r="AB59" s="288"/>
      <c r="AC59" s="287"/>
      <c r="AD59" s="288"/>
      <c r="AE59" s="287"/>
      <c r="AF59" s="288"/>
      <c r="AG59" s="287"/>
      <c r="AH59" s="288"/>
      <c r="AI59" s="275"/>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row>
    <row r="60" spans="1:195" s="91" customFormat="1" ht="105.75" hidden="1" thickBot="1" x14ac:dyDescent="0.3">
      <c r="A60" s="444"/>
      <c r="B60" s="447"/>
      <c r="C60" s="100" t="s">
        <v>89</v>
      </c>
      <c r="D60" s="447"/>
      <c r="E60" s="83">
        <v>13</v>
      </c>
      <c r="F60" s="100" t="str">
        <f>VLOOKUP(E60,HONORARIOS!A13:G33,2,0)</f>
        <v>TITULO PROFESIONAL Y TITULO DE POSGRADO DESDE UNO (1) HASTA TRES (3) AÑOS DE EXPERIENCIA PROFESIONAL</v>
      </c>
      <c r="G60" s="83">
        <v>0</v>
      </c>
      <c r="H60" s="273">
        <f>VLOOKUP(E60,HONORARIOS!A6:G26,5,0)</f>
        <v>7022424</v>
      </c>
      <c r="I60" s="273">
        <f>+H60*G60</f>
        <v>0</v>
      </c>
      <c r="J60" s="285">
        <v>0.83</v>
      </c>
      <c r="K60" s="273">
        <f>+I60*J60</f>
        <v>0</v>
      </c>
      <c r="L60" s="286"/>
      <c r="M60" s="287"/>
      <c r="N60" s="288"/>
      <c r="O60" s="287"/>
      <c r="P60" s="288"/>
      <c r="Q60" s="287"/>
      <c r="R60" s="288"/>
      <c r="S60" s="287"/>
      <c r="T60" s="288"/>
      <c r="U60" s="287"/>
      <c r="V60" s="288"/>
      <c r="W60" s="287"/>
      <c r="X60" s="288"/>
      <c r="Y60" s="287"/>
      <c r="Z60" s="288"/>
      <c r="AA60" s="287"/>
      <c r="AB60" s="288"/>
      <c r="AC60" s="287"/>
      <c r="AD60" s="288"/>
      <c r="AE60" s="287"/>
      <c r="AF60" s="288"/>
      <c r="AG60" s="287"/>
      <c r="AH60" s="288"/>
      <c r="AI60" s="275"/>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row>
    <row r="61" spans="1:195" s="91" customFormat="1" ht="15.75" hidden="1" thickBot="1" x14ac:dyDescent="0.3">
      <c r="A61" s="444"/>
      <c r="B61" s="289" t="s">
        <v>71</v>
      </c>
      <c r="C61" s="420"/>
      <c r="D61" s="421"/>
      <c r="E61" s="421"/>
      <c r="F61" s="421"/>
      <c r="G61" s="421"/>
      <c r="H61" s="421"/>
      <c r="I61" s="421"/>
      <c r="J61" s="422"/>
      <c r="K61" s="290">
        <f>SUM(K59:K60)</f>
        <v>0</v>
      </c>
      <c r="L61" s="291" t="s">
        <v>103</v>
      </c>
      <c r="M61" s="292">
        <f>+$K$61*M41</f>
        <v>0</v>
      </c>
      <c r="N61" s="293" t="s">
        <v>103</v>
      </c>
      <c r="O61" s="292">
        <f>+$K$61*O41</f>
        <v>0</v>
      </c>
      <c r="P61" s="293" t="s">
        <v>103</v>
      </c>
      <c r="Q61" s="292">
        <f>+$K$61*Q41</f>
        <v>0</v>
      </c>
      <c r="R61" s="293" t="s">
        <v>103</v>
      </c>
      <c r="S61" s="292">
        <f>+$K$61*S41</f>
        <v>0</v>
      </c>
      <c r="T61" s="293" t="s">
        <v>103</v>
      </c>
      <c r="U61" s="292">
        <f>+$K$61*U41</f>
        <v>0</v>
      </c>
      <c r="V61" s="293" t="s">
        <v>103</v>
      </c>
      <c r="W61" s="292">
        <f>+$K$61*W41</f>
        <v>0</v>
      </c>
      <c r="X61" s="293" t="s">
        <v>103</v>
      </c>
      <c r="Y61" s="292">
        <f>+$K$61*Y41</f>
        <v>0</v>
      </c>
      <c r="Z61" s="293" t="s">
        <v>103</v>
      </c>
      <c r="AA61" s="292">
        <f>+$K$61*AA41</f>
        <v>0</v>
      </c>
      <c r="AB61" s="293" t="s">
        <v>103</v>
      </c>
      <c r="AC61" s="292">
        <f>+$K$61*AC41</f>
        <v>0</v>
      </c>
      <c r="AD61" s="293" t="s">
        <v>103</v>
      </c>
      <c r="AE61" s="292">
        <f>+$K$61*AE41</f>
        <v>0</v>
      </c>
      <c r="AF61" s="293" t="s">
        <v>103</v>
      </c>
      <c r="AG61" s="292">
        <f>+$K$61*AG41</f>
        <v>0</v>
      </c>
      <c r="AH61" s="293" t="s">
        <v>103</v>
      </c>
      <c r="AI61" s="277">
        <f>+$K$61*AI41</f>
        <v>0</v>
      </c>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row>
    <row r="62" spans="1:195" s="91" customFormat="1" ht="30.75" hidden="1" thickBot="1" x14ac:dyDescent="0.3">
      <c r="A62" s="444"/>
      <c r="B62" s="82" t="s">
        <v>98</v>
      </c>
      <c r="C62" s="83" t="s">
        <v>100</v>
      </c>
      <c r="D62" s="417"/>
      <c r="E62" s="418"/>
      <c r="F62" s="418"/>
      <c r="G62" s="418"/>
      <c r="H62" s="418"/>
      <c r="I62" s="418"/>
      <c r="J62" s="419"/>
      <c r="K62" s="273">
        <f>+IF(C62="Consultoria (25%)",K61*25%,0)+IF(C62="Obra (30%)",K61*30%,0)+IF(C62="Directo (20%)",K61*20%,0)+IF(C62="No aplica",0,0)+IF(C62="Directo (10%)",K61*10%,0)</f>
        <v>0</v>
      </c>
      <c r="L62" s="295" t="s">
        <v>107</v>
      </c>
      <c r="M62" s="287">
        <f>+IF(L62="Consultoria (25%)",M61*25%,0)+IF(L62="Obra (30%)",M61*30%,0)+IF(L62="Directo (20%)",M61*20%,0)+IF(L62="No aplica",0,0)+IF(L62="Directo (10%)",M61*10%,0)</f>
        <v>0</v>
      </c>
      <c r="N62" s="296" t="s">
        <v>107</v>
      </c>
      <c r="O62" s="287">
        <f>+IF(N62="Consultoria (25%)",O61*25%,0)+IF(N62="Obra (30%)",O61*30%,0)+IF(N62="Directo (20%)",O61*20%,0)+IF(N62="No aplica",0,0)+IF(N62="Directo (10%)",O61*10%,0)</f>
        <v>0</v>
      </c>
      <c r="P62" s="296" t="s">
        <v>107</v>
      </c>
      <c r="Q62" s="287">
        <f>+IF(P62="Consultoria (25%)",Q61*25%,0)+IF(P62="Obra (30%)",Q61*30%,0)+IF(P62="Directo (20%)",Q61*20%,0)+IF(P62="No aplica",0,0)+IF(P62="Directo (10%)",Q61*10%,0)</f>
        <v>0</v>
      </c>
      <c r="R62" s="296" t="s">
        <v>107</v>
      </c>
      <c r="S62" s="287">
        <f>+IF(R62="Consultoria (25%)",S61*25%,0)+IF(R62="Obra (30%)",S61*30%,0)+IF(R62="Directo (20%)",S61*20%,0)+IF(R62="No aplica",0,0)+IF(R62="Directo (10%)",S61*10%,0)</f>
        <v>0</v>
      </c>
      <c r="T62" s="296" t="s">
        <v>107</v>
      </c>
      <c r="U62" s="287">
        <f>+IF(T62="Consultoria (25%)",U61*25%,0)+IF(T62="Obra (30%)",U61*30%,0)+IF(T62="Directo (20%)",U61*20%,0)+IF(T62="No aplica",0,0)+IF(T62="Directo (10%)",U61*10%,0)</f>
        <v>0</v>
      </c>
      <c r="V62" s="296" t="s">
        <v>107</v>
      </c>
      <c r="W62" s="287">
        <f>+IF(V62="Consultoria (25%)",W61*25%,0)+IF(V62="Obra (30%)",W61*30%,0)+IF(V62="Directo (20%)",W61*20%,0)+IF(V62="No aplica",0,0)+IF(V62="Directo (10%)",W61*10%,0)</f>
        <v>0</v>
      </c>
      <c r="X62" s="296" t="s">
        <v>107</v>
      </c>
      <c r="Y62" s="287">
        <f>+IF(X62="Consultoria (25%)",Y61*25%,0)+IF(X62="Obra (30%)",Y61*30%,0)+IF(X62="Directo (20%)",Y61*20%,0)+IF(X62="No aplica",0,0)+IF(X62="Directo (10%)",Y61*10%,0)</f>
        <v>0</v>
      </c>
      <c r="Z62" s="296" t="s">
        <v>107</v>
      </c>
      <c r="AA62" s="287">
        <f>+IF(Z62="Consultoria (25%)",AA61*25%,0)+IF(Z62="Obra (30%)",AA61*30%,0)+IF(Z62="Directo (20%)",AA61*20%,0)+IF(Z62="No aplica",0,0)+IF(Z62="Directo (10%)",AA61*10%,0)</f>
        <v>0</v>
      </c>
      <c r="AB62" s="296" t="s">
        <v>107</v>
      </c>
      <c r="AC62" s="287">
        <f>+IF(AB62="Consultoria (25%)",AC61*25%,0)+IF(AB62="Obra (30%)",AC61*30%,0)+IF(AB62="Directo (20%)",AC61*20%,0)+IF(AB62="No aplica",0,0)+IF(AB62="Directo (10%)",AC61*10%,0)</f>
        <v>0</v>
      </c>
      <c r="AD62" s="296" t="s">
        <v>107</v>
      </c>
      <c r="AE62" s="287">
        <f>+IF(AD62="Consultoria (25%)",AE61*25%,0)+IF(AD62="Obra (30%)",AE61*30%,0)+IF(AD62="Directo (20%)",AE61*20%,0)+IF(AD62="No aplica",0,0)+IF(AD62="Directo (10%)",AE61*10%,0)</f>
        <v>0</v>
      </c>
      <c r="AF62" s="296" t="s">
        <v>107</v>
      </c>
      <c r="AG62" s="287">
        <f>+IF(AF62="Consultoria (25%)",AG61*25%,0)+IF(AF62="Obra (30%)",AG61*30%,0)+IF(AF62="Directo (20%)",AG61*20%,0)+IF(AF62="No aplica",0,0)+IF(AF62="Directo (10%)",AG61*10%,0)</f>
        <v>0</v>
      </c>
      <c r="AH62" s="296" t="s">
        <v>107</v>
      </c>
      <c r="AI62" s="275">
        <f>+IF(AH62="Consultoria (25%)",AI61*25%,0)+IF(AH62="Obra (30%)",AI61*30%,0)+IF(AH62="Directo (20%)",AI61*20%,0)+IF(AH62="No aplica",0,0)+IF(AH62="Directo (10%)",AI61*10%,0)</f>
        <v>0</v>
      </c>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row>
    <row r="63" spans="1:195" s="91" customFormat="1" ht="30.75" hidden="1" thickBot="1" x14ac:dyDescent="0.3">
      <c r="A63" s="444"/>
      <c r="B63" s="82" t="s">
        <v>93</v>
      </c>
      <c r="C63" s="83" t="s">
        <v>97</v>
      </c>
      <c r="D63" s="420" t="s">
        <v>109</v>
      </c>
      <c r="E63" s="421"/>
      <c r="F63" s="421"/>
      <c r="G63" s="421"/>
      <c r="H63" s="421"/>
      <c r="I63" s="421"/>
      <c r="J63" s="422"/>
      <c r="K63" s="297">
        <f>+IF(C63="si",K61*10%,0)</f>
        <v>0</v>
      </c>
      <c r="L63" s="295" t="s">
        <v>70</v>
      </c>
      <c r="M63" s="287">
        <f>+IF(L63="si",M61*10%,0)</f>
        <v>0</v>
      </c>
      <c r="N63" s="296" t="s">
        <v>70</v>
      </c>
      <c r="O63" s="287">
        <f>+IF(N63="si",O61*10%,0)</f>
        <v>0</v>
      </c>
      <c r="P63" s="296" t="s">
        <v>70</v>
      </c>
      <c r="Q63" s="287">
        <f>+IF(P63="si",Q61*10%,0)</f>
        <v>0</v>
      </c>
      <c r="R63" s="296" t="s">
        <v>70</v>
      </c>
      <c r="S63" s="287">
        <f>+IF(R63="si",S61*10%,0)</f>
        <v>0</v>
      </c>
      <c r="T63" s="296" t="s">
        <v>70</v>
      </c>
      <c r="U63" s="287">
        <f>+IF(T63="si",U61*10%,0)</f>
        <v>0</v>
      </c>
      <c r="V63" s="296" t="s">
        <v>70</v>
      </c>
      <c r="W63" s="287">
        <f>+IF(V63="si",W61*10%,0)</f>
        <v>0</v>
      </c>
      <c r="X63" s="296" t="s">
        <v>70</v>
      </c>
      <c r="Y63" s="287">
        <f>+IF(X63="si",Y61*10%,0)</f>
        <v>0</v>
      </c>
      <c r="Z63" s="296" t="s">
        <v>70</v>
      </c>
      <c r="AA63" s="287">
        <f>+IF(Z63="si",AA61*10%,0)</f>
        <v>0</v>
      </c>
      <c r="AB63" s="296" t="s">
        <v>70</v>
      </c>
      <c r="AC63" s="287">
        <f>+IF(AB63="si",AC61*10%,0)</f>
        <v>0</v>
      </c>
      <c r="AD63" s="296" t="s">
        <v>70</v>
      </c>
      <c r="AE63" s="287">
        <f>+IF(AD63="si",AE61*10%,0)</f>
        <v>0</v>
      </c>
      <c r="AF63" s="296" t="s">
        <v>70</v>
      </c>
      <c r="AG63" s="287">
        <f>+IF(AF63="si",AG61*10%,0)</f>
        <v>0</v>
      </c>
      <c r="AH63" s="296" t="s">
        <v>70</v>
      </c>
      <c r="AI63" s="275">
        <f>+IF(AH63="si",AI61*10%,0)</f>
        <v>0</v>
      </c>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row>
    <row r="64" spans="1:195" s="91" customFormat="1" ht="30.75" hidden="1" thickBot="1" x14ac:dyDescent="0.3">
      <c r="A64" s="444"/>
      <c r="B64" s="82" t="s">
        <v>94</v>
      </c>
      <c r="C64" s="83" t="s">
        <v>97</v>
      </c>
      <c r="D64" s="420"/>
      <c r="E64" s="421"/>
      <c r="F64" s="421"/>
      <c r="G64" s="421"/>
      <c r="H64" s="421"/>
      <c r="I64" s="421"/>
      <c r="J64" s="422"/>
      <c r="K64" s="297">
        <f>+IF(C64="si",K61*7%,0)</f>
        <v>0</v>
      </c>
      <c r="L64" s="295" t="s">
        <v>70</v>
      </c>
      <c r="M64" s="287">
        <f>+IF(L64="si",M61*7%,0)</f>
        <v>0</v>
      </c>
      <c r="N64" s="296" t="s">
        <v>70</v>
      </c>
      <c r="O64" s="287">
        <f>+IF(N64="si",O61*7%,0)</f>
        <v>0</v>
      </c>
      <c r="P64" s="296" t="s">
        <v>70</v>
      </c>
      <c r="Q64" s="287">
        <f>+IF(P64="si",Q61*7%,0)</f>
        <v>0</v>
      </c>
      <c r="R64" s="296" t="s">
        <v>70</v>
      </c>
      <c r="S64" s="287">
        <f>+IF(R64="si",S61*7%,0)</f>
        <v>0</v>
      </c>
      <c r="T64" s="296" t="s">
        <v>70</v>
      </c>
      <c r="U64" s="287">
        <f>+IF(T64="si",U61*7%,0)</f>
        <v>0</v>
      </c>
      <c r="V64" s="296" t="s">
        <v>70</v>
      </c>
      <c r="W64" s="287">
        <f>+IF(V64="si",W61*7%,0)</f>
        <v>0</v>
      </c>
      <c r="X64" s="296" t="s">
        <v>70</v>
      </c>
      <c r="Y64" s="287">
        <f>+IF(X64="si",Y61*7%,0)</f>
        <v>0</v>
      </c>
      <c r="Z64" s="296" t="s">
        <v>70</v>
      </c>
      <c r="AA64" s="287">
        <f>+IF(Z64="si",AA61*7%,0)</f>
        <v>0</v>
      </c>
      <c r="AB64" s="296" t="s">
        <v>70</v>
      </c>
      <c r="AC64" s="287">
        <f>+IF(AB64="si",AC61*7%,0)</f>
        <v>0</v>
      </c>
      <c r="AD64" s="296" t="s">
        <v>70</v>
      </c>
      <c r="AE64" s="287">
        <f>+IF(AD64="si",AE61*7%,0)</f>
        <v>0</v>
      </c>
      <c r="AF64" s="296" t="s">
        <v>70</v>
      </c>
      <c r="AG64" s="287">
        <f>+IF(AF64="si",AG61*7%,0)</f>
        <v>0</v>
      </c>
      <c r="AH64" s="296" t="s">
        <v>70</v>
      </c>
      <c r="AI64" s="275">
        <f>+IF(AH64="si",AI61*7%,0)</f>
        <v>0</v>
      </c>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row>
    <row r="65" spans="1:195" s="91" customFormat="1" ht="21.75" hidden="1" customHeight="1" thickBot="1" x14ac:dyDescent="0.3">
      <c r="A65" s="445"/>
      <c r="B65" s="82" t="s">
        <v>95</v>
      </c>
      <c r="C65" s="83" t="s">
        <v>97</v>
      </c>
      <c r="D65" s="420"/>
      <c r="E65" s="421"/>
      <c r="F65" s="421"/>
      <c r="G65" s="421"/>
      <c r="H65" s="421"/>
      <c r="I65" s="421"/>
      <c r="J65" s="422"/>
      <c r="K65" s="273">
        <f>+IF(C65="si",K61*5%,0)</f>
        <v>0</v>
      </c>
      <c r="L65" s="295" t="s">
        <v>70</v>
      </c>
      <c r="M65" s="287">
        <f>+IF(L65="si",M61*5%,0)</f>
        <v>0</v>
      </c>
      <c r="N65" s="296" t="s">
        <v>70</v>
      </c>
      <c r="O65" s="287">
        <f>+IF(N65="si",O61*5%,0)</f>
        <v>0</v>
      </c>
      <c r="P65" s="296" t="s">
        <v>70</v>
      </c>
      <c r="Q65" s="287">
        <f>+IF(P65="si",Q61*5%,0)</f>
        <v>0</v>
      </c>
      <c r="R65" s="296" t="s">
        <v>70</v>
      </c>
      <c r="S65" s="287">
        <f>+IF(R65="si",S61*5%,0)</f>
        <v>0</v>
      </c>
      <c r="T65" s="296" t="s">
        <v>70</v>
      </c>
      <c r="U65" s="287">
        <f>+IF(T65="si",U61*5%,0)</f>
        <v>0</v>
      </c>
      <c r="V65" s="296" t="s">
        <v>70</v>
      </c>
      <c r="W65" s="287">
        <f>+IF(V65="si",W61*5%,0)</f>
        <v>0</v>
      </c>
      <c r="X65" s="296" t="s">
        <v>70</v>
      </c>
      <c r="Y65" s="287">
        <f>+IF(X65="si",Y61*5%,0)</f>
        <v>0</v>
      </c>
      <c r="Z65" s="296" t="s">
        <v>70</v>
      </c>
      <c r="AA65" s="287">
        <f>+IF(Z65="si",AA61*5%,0)</f>
        <v>0</v>
      </c>
      <c r="AB65" s="296" t="s">
        <v>70</v>
      </c>
      <c r="AC65" s="287">
        <f>+IF(AB65="si",AC61*5%,0)</f>
        <v>0</v>
      </c>
      <c r="AD65" s="296" t="s">
        <v>70</v>
      </c>
      <c r="AE65" s="287">
        <f>+IF(AD65="si",AE61*5%,0)</f>
        <v>0</v>
      </c>
      <c r="AF65" s="296" t="s">
        <v>70</v>
      </c>
      <c r="AG65" s="287">
        <f>+IF(AF65="si",AG61*5%,0)</f>
        <v>0</v>
      </c>
      <c r="AH65" s="296" t="s">
        <v>70</v>
      </c>
      <c r="AI65" s="275">
        <f>+IF(AH65="si",AI61*5%,0)</f>
        <v>0</v>
      </c>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row>
    <row r="66" spans="1:195" s="91" customFormat="1" ht="15.75" hidden="1" thickBot="1" x14ac:dyDescent="0.3">
      <c r="A66" s="466" t="s">
        <v>102</v>
      </c>
      <c r="B66" s="467"/>
      <c r="C66" s="467"/>
      <c r="D66" s="467"/>
      <c r="E66" s="467"/>
      <c r="F66" s="467"/>
      <c r="G66" s="467"/>
      <c r="H66" s="467"/>
      <c r="I66" s="467"/>
      <c r="J66" s="468"/>
      <c r="K66" s="329">
        <f>SUM(K61:K65)</f>
        <v>0</v>
      </c>
      <c r="L66" s="317"/>
      <c r="M66" s="318">
        <f>SUM(M61:M65)</f>
        <v>0</v>
      </c>
      <c r="N66" s="319"/>
      <c r="O66" s="318">
        <f>SUM(O61:O65)</f>
        <v>0</v>
      </c>
      <c r="P66" s="319"/>
      <c r="Q66" s="318">
        <f>SUM(Q61:Q65)</f>
        <v>0</v>
      </c>
      <c r="R66" s="319"/>
      <c r="S66" s="318">
        <f>SUM(S61:S65)</f>
        <v>0</v>
      </c>
      <c r="T66" s="319"/>
      <c r="U66" s="318">
        <f>SUM(U61:U65)</f>
        <v>0</v>
      </c>
      <c r="V66" s="319"/>
      <c r="W66" s="318">
        <f>SUM(W61:W65)</f>
        <v>0</v>
      </c>
      <c r="X66" s="319"/>
      <c r="Y66" s="318">
        <f>SUM(Y61:Y65)</f>
        <v>0</v>
      </c>
      <c r="Z66" s="319"/>
      <c r="AA66" s="318">
        <f>SUM(AA61:AA65)</f>
        <v>0</v>
      </c>
      <c r="AB66" s="319"/>
      <c r="AC66" s="318">
        <f>SUM(AC61:AC65)</f>
        <v>0</v>
      </c>
      <c r="AD66" s="319"/>
      <c r="AE66" s="318">
        <f>SUM(AE61:AE65)</f>
        <v>0</v>
      </c>
      <c r="AF66" s="319"/>
      <c r="AG66" s="318">
        <f>SUM(AG61:AG65)</f>
        <v>0</v>
      </c>
      <c r="AH66" s="319"/>
      <c r="AI66" s="274">
        <f>SUM(AI61:AI65)</f>
        <v>0</v>
      </c>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row>
    <row r="67" spans="1:195" s="91" customFormat="1" ht="60" hidden="1" customHeight="1" thickBot="1" x14ac:dyDescent="0.3">
      <c r="A67" s="443" t="s">
        <v>48</v>
      </c>
      <c r="B67" s="457" t="s">
        <v>12</v>
      </c>
      <c r="C67" s="459" t="s">
        <v>91</v>
      </c>
      <c r="D67" s="461">
        <v>5</v>
      </c>
      <c r="E67" s="83">
        <v>9</v>
      </c>
      <c r="F67" s="294" t="str">
        <f>VLOOKUP(E67,HONORARIOS!A5:G25,2,0)</f>
        <v>TITULO PROFESIONAL SIN EXPERIENCIA PROFESIONAL</v>
      </c>
      <c r="G67" s="83">
        <v>0</v>
      </c>
      <c r="H67" s="330">
        <f>VLOOKUP(E67,HONORARIOS!A12:G32,5,0)</f>
        <v>3950113.5</v>
      </c>
      <c r="I67" s="330">
        <f>+H67*G67</f>
        <v>0</v>
      </c>
      <c r="J67" s="331">
        <v>2.81</v>
      </c>
      <c r="K67" s="273">
        <f>+I67*J67</f>
        <v>0</v>
      </c>
      <c r="L67" s="286"/>
      <c r="M67" s="287"/>
      <c r="N67" s="288"/>
      <c r="O67" s="287"/>
      <c r="P67" s="288"/>
      <c r="Q67" s="287"/>
      <c r="R67" s="288"/>
      <c r="S67" s="287"/>
      <c r="T67" s="288"/>
      <c r="U67" s="287"/>
      <c r="V67" s="288"/>
      <c r="W67" s="287"/>
      <c r="X67" s="288"/>
      <c r="Y67" s="287"/>
      <c r="Z67" s="288"/>
      <c r="AA67" s="287"/>
      <c r="AB67" s="288"/>
      <c r="AC67" s="287"/>
      <c r="AD67" s="288"/>
      <c r="AE67" s="287"/>
      <c r="AF67" s="288"/>
      <c r="AG67" s="287"/>
      <c r="AH67" s="288"/>
      <c r="AI67" s="275"/>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row>
    <row r="68" spans="1:195" s="91" customFormat="1" ht="60" hidden="1" customHeight="1" thickBot="1" x14ac:dyDescent="0.3">
      <c r="A68" s="444"/>
      <c r="B68" s="458"/>
      <c r="C68" s="460"/>
      <c r="D68" s="462"/>
      <c r="E68" s="83">
        <v>13</v>
      </c>
      <c r="F68" s="100" t="str">
        <f>VLOOKUP(E68,HONORARIOS!A6:G26,2,0)</f>
        <v>TITULO PROFESIONAL Y TITULO DE POSGRADO DESDE UNO (1) HASTA TRES (3) AÑOS DE EXPERIENCIA PROFESIONAL</v>
      </c>
      <c r="G68" s="83">
        <v>0</v>
      </c>
      <c r="H68" s="330">
        <f>VLOOKUP(E68,HONORARIOS!A13:G33,5,0)</f>
        <v>7022424</v>
      </c>
      <c r="I68" s="330">
        <f>+H68*G68</f>
        <v>0</v>
      </c>
      <c r="J68" s="331"/>
      <c r="K68" s="273">
        <f>+I68*J68</f>
        <v>0</v>
      </c>
      <c r="L68" s="286"/>
      <c r="M68" s="287"/>
      <c r="N68" s="288"/>
      <c r="O68" s="287"/>
      <c r="P68" s="288"/>
      <c r="Q68" s="287"/>
      <c r="R68" s="288"/>
      <c r="S68" s="287"/>
      <c r="T68" s="288"/>
      <c r="U68" s="287"/>
      <c r="V68" s="288"/>
      <c r="W68" s="287"/>
      <c r="X68" s="288"/>
      <c r="Y68" s="287"/>
      <c r="Z68" s="288"/>
      <c r="AA68" s="287"/>
      <c r="AB68" s="288"/>
      <c r="AC68" s="287"/>
      <c r="AD68" s="288"/>
      <c r="AE68" s="287"/>
      <c r="AF68" s="288"/>
      <c r="AG68" s="287"/>
      <c r="AH68" s="288"/>
      <c r="AI68" s="275"/>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row>
    <row r="69" spans="1:195" s="91" customFormat="1" ht="18.75" hidden="1" customHeight="1" thickBot="1" x14ac:dyDescent="0.3">
      <c r="A69" s="444"/>
      <c r="B69" s="309" t="s">
        <v>71</v>
      </c>
      <c r="C69" s="420"/>
      <c r="D69" s="421"/>
      <c r="E69" s="421"/>
      <c r="F69" s="421"/>
      <c r="G69" s="421"/>
      <c r="H69" s="421"/>
      <c r="I69" s="421"/>
      <c r="J69" s="422"/>
      <c r="K69" s="290">
        <f>SUM(K67:K68)</f>
        <v>0</v>
      </c>
      <c r="L69" s="291" t="s">
        <v>103</v>
      </c>
      <c r="M69" s="292">
        <f>+$K$69*M41</f>
        <v>0</v>
      </c>
      <c r="N69" s="293" t="s">
        <v>103</v>
      </c>
      <c r="O69" s="292">
        <f>+$K$69*O41</f>
        <v>0</v>
      </c>
      <c r="P69" s="293" t="s">
        <v>103</v>
      </c>
      <c r="Q69" s="292">
        <f>+$K$69*Q41</f>
        <v>0</v>
      </c>
      <c r="R69" s="293" t="s">
        <v>103</v>
      </c>
      <c r="S69" s="292">
        <f>+$K$69*S41</f>
        <v>0</v>
      </c>
      <c r="T69" s="293" t="s">
        <v>103</v>
      </c>
      <c r="U69" s="292">
        <f>+$K$69*U41</f>
        <v>0</v>
      </c>
      <c r="V69" s="293" t="s">
        <v>103</v>
      </c>
      <c r="W69" s="292">
        <f>+$K$69*W41</f>
        <v>0</v>
      </c>
      <c r="X69" s="293" t="s">
        <v>103</v>
      </c>
      <c r="Y69" s="292">
        <f>+$K$69*Y41</f>
        <v>0</v>
      </c>
      <c r="Z69" s="293" t="s">
        <v>103</v>
      </c>
      <c r="AA69" s="292">
        <f>+$K$69*AA41</f>
        <v>0</v>
      </c>
      <c r="AB69" s="293" t="s">
        <v>103</v>
      </c>
      <c r="AC69" s="292">
        <f>+$K$69*AC41</f>
        <v>0</v>
      </c>
      <c r="AD69" s="293" t="s">
        <v>103</v>
      </c>
      <c r="AE69" s="292">
        <f>+$K$69*AE41</f>
        <v>0</v>
      </c>
      <c r="AF69" s="293" t="s">
        <v>103</v>
      </c>
      <c r="AG69" s="292">
        <f>+$K$69*AG41</f>
        <v>0</v>
      </c>
      <c r="AH69" s="293" t="s">
        <v>103</v>
      </c>
      <c r="AI69" s="277">
        <f>+$K$69*AI41</f>
        <v>0</v>
      </c>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row>
    <row r="70" spans="1:195" s="91" customFormat="1" ht="30.75" hidden="1" thickBot="1" x14ac:dyDescent="0.3">
      <c r="A70" s="444"/>
      <c r="B70" s="82" t="s">
        <v>98</v>
      </c>
      <c r="C70" s="83" t="s">
        <v>107</v>
      </c>
      <c r="D70" s="417"/>
      <c r="E70" s="418"/>
      <c r="F70" s="418"/>
      <c r="G70" s="418"/>
      <c r="H70" s="418"/>
      <c r="I70" s="418"/>
      <c r="J70" s="419"/>
      <c r="K70" s="273">
        <f>+IF(C70="Consultoria (25%)",K69*25%,0)+IF(C70="Obra (30%)",K69*30%,0)+IF(C70="Directo (20%)",K69*20%,0)+IF(C70="No aplica",0,0)+IF(C70="Directo (10%)",K69*10%,0)</f>
        <v>0</v>
      </c>
      <c r="L70" s="295" t="s">
        <v>107</v>
      </c>
      <c r="M70" s="287">
        <f>+IF(L70="Consultoria (25%)",M69*25%,0)+IF(L70="Obra (30%)",M69*30%,0)+IF(L70="Directo (20%)",M69*20%,0)+IF(L70="No aplica",0,0)+IF(L70="Directo (10%)",M69*10%,0)</f>
        <v>0</v>
      </c>
      <c r="N70" s="296" t="s">
        <v>107</v>
      </c>
      <c r="O70" s="287">
        <f>+IF(N70="Consultoria (25%)",O69*25%,0)+IF(N70="Obra (30%)",O69*30%,0)+IF(N70="Directo (20%)",O69*20%,0)+IF(N70="No aplica",0,0)+IF(N70="Directo (10%)",O69*10%,0)</f>
        <v>0</v>
      </c>
      <c r="P70" s="296" t="s">
        <v>107</v>
      </c>
      <c r="Q70" s="287">
        <f>+IF(P70="Consultoria (25%)",Q69*25%,0)+IF(P70="Obra (30%)",Q69*30%,0)+IF(P70="Directo (20%)",Q69*20%,0)+IF(P70="No aplica",0,0)+IF(P70="Directo (10%)",Q69*10%,0)</f>
        <v>0</v>
      </c>
      <c r="R70" s="296" t="s">
        <v>107</v>
      </c>
      <c r="S70" s="287">
        <f>+IF(R70="Consultoria (25%)",S69*25%,0)+IF(R70="Obra (30%)",S69*30%,0)+IF(R70="Directo (20%)",S69*20%,0)+IF(R70="No aplica",0,0)+IF(R70="Directo (10%)",S69*10%,0)</f>
        <v>0</v>
      </c>
      <c r="T70" s="296" t="s">
        <v>107</v>
      </c>
      <c r="U70" s="287">
        <f>+IF(T70="Consultoria (25%)",U69*25%,0)+IF(T70="Obra (30%)",U69*30%,0)+IF(T70="Directo (20%)",U69*20%,0)+IF(T70="No aplica",0,0)+IF(T70="Directo (10%)",U69*10%,0)</f>
        <v>0</v>
      </c>
      <c r="V70" s="296" t="s">
        <v>107</v>
      </c>
      <c r="W70" s="287">
        <f>+IF(V70="Consultoria (25%)",W69*25%,0)+IF(V70="Obra (30%)",W69*30%,0)+IF(V70="Directo (20%)",W69*20%,0)+IF(V70="No aplica",0,0)+IF(V70="Directo (10%)",W69*10%,0)</f>
        <v>0</v>
      </c>
      <c r="X70" s="296" t="s">
        <v>107</v>
      </c>
      <c r="Y70" s="287">
        <f>+IF(X70="Consultoria (25%)",Y69*25%,0)+IF(X70="Obra (30%)",Y69*30%,0)+IF(X70="Directo (20%)",Y69*20%,0)+IF(X70="No aplica",0,0)+IF(X70="Directo (10%)",Y69*10%,0)</f>
        <v>0</v>
      </c>
      <c r="Z70" s="296" t="s">
        <v>107</v>
      </c>
      <c r="AA70" s="287">
        <f>+IF(Z70="Consultoria (25%)",AA69*25%,0)+IF(Z70="Obra (30%)",AA69*30%,0)+IF(Z70="Directo (20%)",AA69*20%,0)+IF(Z70="No aplica",0,0)+IF(Z70="Directo (10%)",AA69*10%,0)</f>
        <v>0</v>
      </c>
      <c r="AB70" s="296" t="s">
        <v>107</v>
      </c>
      <c r="AC70" s="287">
        <f>+IF(AB70="Consultoria (25%)",AC69*25%,0)+IF(AB70="Obra (30%)",AC69*30%,0)+IF(AB70="Directo (20%)",AC69*20%,0)+IF(AB70="No aplica",0,0)+IF(AB70="Directo (10%)",AC69*10%,0)</f>
        <v>0</v>
      </c>
      <c r="AD70" s="296" t="s">
        <v>107</v>
      </c>
      <c r="AE70" s="287">
        <f>+IF(AD70="Consultoria (25%)",AE69*25%,0)+IF(AD70="Obra (30%)",AE69*30%,0)+IF(AD70="Directo (20%)",AE69*20%,0)+IF(AD70="No aplica",0,0)+IF(AD70="Directo (10%)",AE69*10%,0)</f>
        <v>0</v>
      </c>
      <c r="AF70" s="296" t="s">
        <v>107</v>
      </c>
      <c r="AG70" s="287">
        <f>+IF(AF70="Consultoria (25%)",AG69*25%,0)+IF(AF70="Obra (30%)",AG69*30%,0)+IF(AF70="Directo (20%)",AG69*20%,0)+IF(AF70="No aplica",0,0)+IF(AF70="Directo (10%)",AG69*10%,0)</f>
        <v>0</v>
      </c>
      <c r="AH70" s="296" t="s">
        <v>107</v>
      </c>
      <c r="AI70" s="275">
        <f>+IF(AH70="Consultoria (25%)",AI69*25%,0)+IF(AH70="Obra (30%)",AI69*30%,0)+IF(AH70="Directo (20%)",AI69*20%,0)+IF(AH70="No aplica",0,0)+IF(AH70="Directo (10%)",AI69*10%,0)</f>
        <v>0</v>
      </c>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row>
    <row r="71" spans="1:195" s="91" customFormat="1" ht="30.75" hidden="1" thickBot="1" x14ac:dyDescent="0.3">
      <c r="A71" s="444"/>
      <c r="B71" s="82" t="s">
        <v>93</v>
      </c>
      <c r="C71" s="83" t="s">
        <v>97</v>
      </c>
      <c r="D71" s="420" t="s">
        <v>109</v>
      </c>
      <c r="E71" s="421"/>
      <c r="F71" s="421"/>
      <c r="G71" s="421"/>
      <c r="H71" s="421"/>
      <c r="I71" s="421"/>
      <c r="J71" s="422"/>
      <c r="K71" s="297">
        <f>+IF(C71="si",K69*10%,0)</f>
        <v>0</v>
      </c>
      <c r="L71" s="295" t="s">
        <v>70</v>
      </c>
      <c r="M71" s="287">
        <f>+IF(L71="si",M69*10%,0)</f>
        <v>0</v>
      </c>
      <c r="N71" s="296" t="s">
        <v>70</v>
      </c>
      <c r="O71" s="287">
        <f>+IF(N71="si",O69*10%,0)</f>
        <v>0</v>
      </c>
      <c r="P71" s="296" t="s">
        <v>70</v>
      </c>
      <c r="Q71" s="287">
        <f>+IF(P71="si",Q69*10%,0)</f>
        <v>0</v>
      </c>
      <c r="R71" s="296" t="s">
        <v>70</v>
      </c>
      <c r="S71" s="287">
        <f>+IF(R71="si",S69*10%,0)</f>
        <v>0</v>
      </c>
      <c r="T71" s="296" t="s">
        <v>70</v>
      </c>
      <c r="U71" s="287">
        <f>+IF(T71="si",U69*10%,0)</f>
        <v>0</v>
      </c>
      <c r="V71" s="296" t="s">
        <v>70</v>
      </c>
      <c r="W71" s="287">
        <f>+IF(V71="si",W69*10%,0)</f>
        <v>0</v>
      </c>
      <c r="X71" s="296" t="s">
        <v>70</v>
      </c>
      <c r="Y71" s="287">
        <f>+IF(X71="si",Y69*10%,0)</f>
        <v>0</v>
      </c>
      <c r="Z71" s="296" t="s">
        <v>70</v>
      </c>
      <c r="AA71" s="287">
        <f>+IF(Z71="si",AA69*10%,0)</f>
        <v>0</v>
      </c>
      <c r="AB71" s="296" t="s">
        <v>70</v>
      </c>
      <c r="AC71" s="287">
        <f>+IF(AB71="si",AC69*10%,0)</f>
        <v>0</v>
      </c>
      <c r="AD71" s="296" t="s">
        <v>70</v>
      </c>
      <c r="AE71" s="287">
        <f>+IF(AD71="si",AE69*10%,0)</f>
        <v>0</v>
      </c>
      <c r="AF71" s="296" t="s">
        <v>70</v>
      </c>
      <c r="AG71" s="287">
        <f>+IF(AF71="si",AG69*10%,0)</f>
        <v>0</v>
      </c>
      <c r="AH71" s="296" t="s">
        <v>70</v>
      </c>
      <c r="AI71" s="275">
        <f>+IF(AH71="si",AI69*10%,0)</f>
        <v>0</v>
      </c>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row>
    <row r="72" spans="1:195" s="91" customFormat="1" ht="30.75" hidden="1" thickBot="1" x14ac:dyDescent="0.3">
      <c r="A72" s="444"/>
      <c r="B72" s="82" t="s">
        <v>94</v>
      </c>
      <c r="C72" s="83" t="s">
        <v>97</v>
      </c>
      <c r="D72" s="420"/>
      <c r="E72" s="421"/>
      <c r="F72" s="421"/>
      <c r="G72" s="421"/>
      <c r="H72" s="421"/>
      <c r="I72" s="421"/>
      <c r="J72" s="422"/>
      <c r="K72" s="273">
        <f>+IF(C72="si",K69*7%,0)</f>
        <v>0</v>
      </c>
      <c r="L72" s="295" t="s">
        <v>70</v>
      </c>
      <c r="M72" s="287">
        <f>+IF(L72="si",M69*7%,0)</f>
        <v>0</v>
      </c>
      <c r="N72" s="296" t="s">
        <v>70</v>
      </c>
      <c r="O72" s="287">
        <f>+IF(N72="si",O69*7%,0)</f>
        <v>0</v>
      </c>
      <c r="P72" s="296" t="s">
        <v>70</v>
      </c>
      <c r="Q72" s="287">
        <f>+IF(P72="si",Q69*7%,0)</f>
        <v>0</v>
      </c>
      <c r="R72" s="296" t="s">
        <v>70</v>
      </c>
      <c r="S72" s="287">
        <f>+IF(R72="si",S69*7%,0)</f>
        <v>0</v>
      </c>
      <c r="T72" s="296" t="s">
        <v>70</v>
      </c>
      <c r="U72" s="287">
        <f>+IF(T72="si",U69*7%,0)</f>
        <v>0</v>
      </c>
      <c r="V72" s="296" t="s">
        <v>70</v>
      </c>
      <c r="W72" s="287">
        <f>+IF(V72="si",W69*7%,0)</f>
        <v>0</v>
      </c>
      <c r="X72" s="296" t="s">
        <v>70</v>
      </c>
      <c r="Y72" s="287">
        <f>+IF(X72="si",Y69*7%,0)</f>
        <v>0</v>
      </c>
      <c r="Z72" s="296" t="s">
        <v>70</v>
      </c>
      <c r="AA72" s="287">
        <f>+IF(Z72="si",AA69*7%,0)</f>
        <v>0</v>
      </c>
      <c r="AB72" s="296" t="s">
        <v>70</v>
      </c>
      <c r="AC72" s="287">
        <f>+IF(AB72="si",AC69*7%,0)</f>
        <v>0</v>
      </c>
      <c r="AD72" s="296" t="s">
        <v>70</v>
      </c>
      <c r="AE72" s="287">
        <f>+IF(AD72="si",AE69*7%,0)</f>
        <v>0</v>
      </c>
      <c r="AF72" s="296" t="s">
        <v>70</v>
      </c>
      <c r="AG72" s="287">
        <f>+IF(AF72="si",AG69*7%,0)</f>
        <v>0</v>
      </c>
      <c r="AH72" s="296" t="s">
        <v>70</v>
      </c>
      <c r="AI72" s="275">
        <f>+IF(AH72="si",AI69*7%,0)</f>
        <v>0</v>
      </c>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row>
    <row r="73" spans="1:195" s="91" customFormat="1" ht="15.75" hidden="1" thickBot="1" x14ac:dyDescent="0.3">
      <c r="A73" s="445"/>
      <c r="B73" s="82" t="s">
        <v>95</v>
      </c>
      <c r="C73" s="83" t="s">
        <v>97</v>
      </c>
      <c r="D73" s="420"/>
      <c r="E73" s="421"/>
      <c r="F73" s="421"/>
      <c r="G73" s="421"/>
      <c r="H73" s="421"/>
      <c r="I73" s="421"/>
      <c r="J73" s="422"/>
      <c r="K73" s="273">
        <f>+IF(C73="si",K69*5%,0)</f>
        <v>0</v>
      </c>
      <c r="L73" s="295" t="s">
        <v>70</v>
      </c>
      <c r="M73" s="287">
        <f>+IF(L73="si",M69*5%,0)</f>
        <v>0</v>
      </c>
      <c r="N73" s="296" t="s">
        <v>70</v>
      </c>
      <c r="O73" s="287">
        <f>+IF(N73="si",O69*5%,0)</f>
        <v>0</v>
      </c>
      <c r="P73" s="296" t="s">
        <v>70</v>
      </c>
      <c r="Q73" s="287">
        <f>+IF(P73="si",Q69*5%,0)</f>
        <v>0</v>
      </c>
      <c r="R73" s="296" t="s">
        <v>70</v>
      </c>
      <c r="S73" s="287">
        <f>+IF(R73="si",S69*5%,0)</f>
        <v>0</v>
      </c>
      <c r="T73" s="296" t="s">
        <v>70</v>
      </c>
      <c r="U73" s="287">
        <f>+IF(T73="si",U69*5%,0)</f>
        <v>0</v>
      </c>
      <c r="V73" s="296" t="s">
        <v>70</v>
      </c>
      <c r="W73" s="287">
        <f>+IF(V73="si",W69*5%,0)</f>
        <v>0</v>
      </c>
      <c r="X73" s="296" t="s">
        <v>70</v>
      </c>
      <c r="Y73" s="287">
        <f>+IF(X73="si",Y69*5%,0)</f>
        <v>0</v>
      </c>
      <c r="Z73" s="296" t="s">
        <v>70</v>
      </c>
      <c r="AA73" s="287">
        <f>+IF(Z73="si",AA69*5%,0)</f>
        <v>0</v>
      </c>
      <c r="AB73" s="296" t="s">
        <v>70</v>
      </c>
      <c r="AC73" s="287">
        <f>+IF(AB73="si",AC69*5%,0)</f>
        <v>0</v>
      </c>
      <c r="AD73" s="296" t="s">
        <v>70</v>
      </c>
      <c r="AE73" s="287">
        <f>+IF(AD73="si",AE69*5%,0)</f>
        <v>0</v>
      </c>
      <c r="AF73" s="296" t="s">
        <v>70</v>
      </c>
      <c r="AG73" s="287">
        <f>+IF(AF73="si",AG69*5%,0)</f>
        <v>0</v>
      </c>
      <c r="AH73" s="296" t="s">
        <v>70</v>
      </c>
      <c r="AI73" s="275">
        <f>+IF(AH73="si",AI69*5%,0)</f>
        <v>0</v>
      </c>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row>
    <row r="74" spans="1:195" s="91" customFormat="1" ht="16.5" hidden="1" customHeight="1" thickBot="1" x14ac:dyDescent="0.3">
      <c r="A74" s="463" t="s">
        <v>102</v>
      </c>
      <c r="B74" s="464"/>
      <c r="C74" s="464"/>
      <c r="D74" s="464"/>
      <c r="E74" s="464"/>
      <c r="F74" s="464"/>
      <c r="G74" s="464"/>
      <c r="H74" s="464"/>
      <c r="I74" s="464"/>
      <c r="J74" s="465"/>
      <c r="K74" s="316">
        <f>SUM(K69:K73)</f>
        <v>0</v>
      </c>
      <c r="L74" s="317"/>
      <c r="M74" s="318">
        <f>SUM(M69:M73)</f>
        <v>0</v>
      </c>
      <c r="N74" s="319"/>
      <c r="O74" s="318">
        <f>SUM(O69:O73)</f>
        <v>0</v>
      </c>
      <c r="P74" s="319"/>
      <c r="Q74" s="318">
        <f>SUM(Q69:Q73)</f>
        <v>0</v>
      </c>
      <c r="R74" s="319"/>
      <c r="S74" s="318">
        <f>SUM(S69:S73)</f>
        <v>0</v>
      </c>
      <c r="T74" s="319"/>
      <c r="U74" s="318">
        <f>SUM(U69:U73)</f>
        <v>0</v>
      </c>
      <c r="V74" s="319"/>
      <c r="W74" s="318">
        <f>SUM(W69:W73)</f>
        <v>0</v>
      </c>
      <c r="X74" s="319"/>
      <c r="Y74" s="318">
        <f>SUM(Y69:Y73)</f>
        <v>0</v>
      </c>
      <c r="Z74" s="319"/>
      <c r="AA74" s="318">
        <f>SUM(AA69:AA73)</f>
        <v>0</v>
      </c>
      <c r="AB74" s="319"/>
      <c r="AC74" s="318">
        <f>SUM(AC69:AC73)</f>
        <v>0</v>
      </c>
      <c r="AD74" s="319"/>
      <c r="AE74" s="318">
        <f>SUM(AE69:AE73)</f>
        <v>0</v>
      </c>
      <c r="AF74" s="319"/>
      <c r="AG74" s="318">
        <f>SUM(AG69:AG73)</f>
        <v>0</v>
      </c>
      <c r="AH74" s="319"/>
      <c r="AI74" s="274">
        <f>SUM(AI69:AI73)</f>
        <v>0</v>
      </c>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row>
    <row r="75" spans="1:195" s="91" customFormat="1" ht="60.75" hidden="1" thickBot="1" x14ac:dyDescent="0.3">
      <c r="A75" s="443" t="s">
        <v>49</v>
      </c>
      <c r="B75" s="332" t="s">
        <v>12</v>
      </c>
      <c r="C75" s="333" t="s">
        <v>50</v>
      </c>
      <c r="D75" s="83">
        <v>2</v>
      </c>
      <c r="E75" s="83">
        <v>13</v>
      </c>
      <c r="F75" s="294" t="str">
        <f>VLOOKUP(E75,HONORARIOS!A5:G25,2,0)</f>
        <v>TITULO PROFESIONAL Y TITULO DE POSGRADO DESDE UNO (1) HASTA TRES (3) AÑOS DE EXPERIENCIA PROFESIONAL</v>
      </c>
      <c r="G75" s="83">
        <v>0</v>
      </c>
      <c r="H75" s="273">
        <f>VLOOKUP(E75,HONORARIOS!A5:G25,5,0)</f>
        <v>7022424</v>
      </c>
      <c r="I75" s="273">
        <f>+H75*G75</f>
        <v>0</v>
      </c>
      <c r="J75" s="285">
        <v>0.41599999999999998</v>
      </c>
      <c r="K75" s="273">
        <f>+I75*J75</f>
        <v>0</v>
      </c>
      <c r="L75" s="286"/>
      <c r="M75" s="287"/>
      <c r="N75" s="288"/>
      <c r="O75" s="287"/>
      <c r="P75" s="288"/>
      <c r="Q75" s="287"/>
      <c r="R75" s="288"/>
      <c r="S75" s="287"/>
      <c r="T75" s="288"/>
      <c r="U75" s="287"/>
      <c r="V75" s="288"/>
      <c r="W75" s="287"/>
      <c r="X75" s="288"/>
      <c r="Y75" s="287"/>
      <c r="Z75" s="288"/>
      <c r="AA75" s="287"/>
      <c r="AB75" s="288"/>
      <c r="AC75" s="287"/>
      <c r="AD75" s="288"/>
      <c r="AE75" s="287"/>
      <c r="AF75" s="288"/>
      <c r="AG75" s="287"/>
      <c r="AH75" s="288"/>
      <c r="AI75" s="275"/>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row>
    <row r="76" spans="1:195" s="91" customFormat="1" ht="15.75" hidden="1" thickBot="1" x14ac:dyDescent="0.3">
      <c r="A76" s="444"/>
      <c r="B76" s="289" t="s">
        <v>71</v>
      </c>
      <c r="C76" s="420"/>
      <c r="D76" s="421"/>
      <c r="E76" s="421"/>
      <c r="F76" s="421"/>
      <c r="G76" s="421"/>
      <c r="H76" s="421"/>
      <c r="I76" s="421"/>
      <c r="J76" s="422"/>
      <c r="K76" s="290">
        <f>SUM(K75)</f>
        <v>0</v>
      </c>
      <c r="L76" s="291" t="s">
        <v>103</v>
      </c>
      <c r="M76" s="292">
        <f>+$K$76*M41</f>
        <v>0</v>
      </c>
      <c r="N76" s="293" t="s">
        <v>103</v>
      </c>
      <c r="O76" s="292">
        <f>+$K$76*O41</f>
        <v>0</v>
      </c>
      <c r="P76" s="293" t="s">
        <v>103</v>
      </c>
      <c r="Q76" s="292">
        <f>+$K$76*Q41</f>
        <v>0</v>
      </c>
      <c r="R76" s="293" t="s">
        <v>103</v>
      </c>
      <c r="S76" s="292">
        <f>+$K$76*S41</f>
        <v>0</v>
      </c>
      <c r="T76" s="293" t="s">
        <v>103</v>
      </c>
      <c r="U76" s="292">
        <f>+$K$76*U41</f>
        <v>0</v>
      </c>
      <c r="V76" s="293" t="s">
        <v>103</v>
      </c>
      <c r="W76" s="292">
        <f>+$K$76*W41</f>
        <v>0</v>
      </c>
      <c r="X76" s="293" t="s">
        <v>103</v>
      </c>
      <c r="Y76" s="292">
        <f>+$K$76*Y41</f>
        <v>0</v>
      </c>
      <c r="Z76" s="293" t="s">
        <v>103</v>
      </c>
      <c r="AA76" s="292">
        <f>+$K$76*AA41</f>
        <v>0</v>
      </c>
      <c r="AB76" s="293" t="s">
        <v>103</v>
      </c>
      <c r="AC76" s="292">
        <f>+$K$76*AC41</f>
        <v>0</v>
      </c>
      <c r="AD76" s="293" t="s">
        <v>103</v>
      </c>
      <c r="AE76" s="292">
        <f>+$K$76*AE41</f>
        <v>0</v>
      </c>
      <c r="AF76" s="293" t="s">
        <v>103</v>
      </c>
      <c r="AG76" s="292">
        <f>+$K$76*AG41</f>
        <v>0</v>
      </c>
      <c r="AH76" s="293" t="s">
        <v>103</v>
      </c>
      <c r="AI76" s="277">
        <f>+$K$76*AI41</f>
        <v>0</v>
      </c>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row>
    <row r="77" spans="1:195" s="91" customFormat="1" ht="30.75" hidden="1" thickBot="1" x14ac:dyDescent="0.3">
      <c r="A77" s="444"/>
      <c r="B77" s="82" t="s">
        <v>98</v>
      </c>
      <c r="C77" s="83" t="s">
        <v>99</v>
      </c>
      <c r="D77" s="417"/>
      <c r="E77" s="418"/>
      <c r="F77" s="418"/>
      <c r="G77" s="418"/>
      <c r="H77" s="418"/>
      <c r="I77" s="418"/>
      <c r="J77" s="419"/>
      <c r="K77" s="273">
        <f>+IF(C77="Consultoria (25%)",K76*25%,0)+IF(C77="Obra (30%)",K76*30%,0)+IF(C77="Directo (20%)",K76*20%,0)+IF(C77="No aplica",0,0)+IF(C77="Directo (10%)",K76*10%,0)</f>
        <v>0</v>
      </c>
      <c r="L77" s="295" t="s">
        <v>107</v>
      </c>
      <c r="M77" s="287">
        <f>+IF(L77="Consultoria (25%)",M76*25%,0)+IF(L77="Obra (30%)",M76*30%,0)+IF(L77="Directo (20%)",M76*20%,0)+IF(L77="No aplica",0,0)+IF(L77="Directo (10%)",M76*10%,0)</f>
        <v>0</v>
      </c>
      <c r="N77" s="296" t="s">
        <v>107</v>
      </c>
      <c r="O77" s="287">
        <f>+IF(N77="Consultoria (25%)",O76*25%,0)+IF(N77="Obra (30%)",O76*30%,0)+IF(N77="Directo (20%)",O76*20%,0)+IF(N77="No aplica",0,0)+IF(N77="Directo (10%)",O76*10%,0)</f>
        <v>0</v>
      </c>
      <c r="P77" s="296" t="s">
        <v>107</v>
      </c>
      <c r="Q77" s="287">
        <f>+IF(P77="Consultoria (25%)",Q76*25%,0)+IF(P77="Obra (30%)",Q76*30%,0)+IF(P77="Directo (20%)",Q76*20%,0)+IF(P77="No aplica",0,0)+IF(P77="Directo (10%)",Q76*10%,0)</f>
        <v>0</v>
      </c>
      <c r="R77" s="296" t="s">
        <v>107</v>
      </c>
      <c r="S77" s="287">
        <f>+IF(R77="Consultoria (25%)",S76*25%,0)+IF(R77="Obra (30%)",S76*30%,0)+IF(R77="Directo (20%)",S76*20%,0)+IF(R77="No aplica",0,0)+IF(R77="Directo (10%)",S76*10%,0)</f>
        <v>0</v>
      </c>
      <c r="T77" s="296" t="s">
        <v>107</v>
      </c>
      <c r="U77" s="287">
        <f>+IF(T77="Consultoria (25%)",U76*25%,0)+IF(T77="Obra (30%)",U76*30%,0)+IF(T77="Directo (20%)",U76*20%,0)+IF(T77="No aplica",0,0)+IF(T77="Directo (10%)",U76*10%,0)</f>
        <v>0</v>
      </c>
      <c r="V77" s="296" t="s">
        <v>107</v>
      </c>
      <c r="W77" s="287">
        <f>+IF(V77="Consultoria (25%)",W76*25%,0)+IF(V77="Obra (30%)",W76*30%,0)+IF(V77="Directo (20%)",W76*20%,0)+IF(V77="No aplica",0,0)+IF(V77="Directo (10%)",W76*10%,0)</f>
        <v>0</v>
      </c>
      <c r="X77" s="296" t="s">
        <v>107</v>
      </c>
      <c r="Y77" s="287">
        <f>+IF(X77="Consultoria (25%)",Y76*25%,0)+IF(X77="Obra (30%)",Y76*30%,0)+IF(X77="Directo (20%)",Y76*20%,0)+IF(X77="No aplica",0,0)+IF(X77="Directo (10%)",Y76*10%,0)</f>
        <v>0</v>
      </c>
      <c r="Z77" s="296" t="s">
        <v>107</v>
      </c>
      <c r="AA77" s="287">
        <f>+IF(Z77="Consultoria (25%)",AA76*25%,0)+IF(Z77="Obra (30%)",AA76*30%,0)+IF(Z77="Directo (20%)",AA76*20%,0)+IF(Z77="No aplica",0,0)+IF(Z77="Directo (10%)",AA76*10%,0)</f>
        <v>0</v>
      </c>
      <c r="AB77" s="296" t="s">
        <v>107</v>
      </c>
      <c r="AC77" s="287">
        <f>+IF(AB77="Consultoria (25%)",AC76*25%,0)+IF(AB77="Obra (30%)",AC76*30%,0)+IF(AB77="Directo (20%)",AC76*20%,0)+IF(AB77="No aplica",0,0)+IF(AB77="Directo (10%)",AC76*10%,0)</f>
        <v>0</v>
      </c>
      <c r="AD77" s="296" t="s">
        <v>107</v>
      </c>
      <c r="AE77" s="287">
        <f>+IF(AD77="Consultoria (25%)",AE76*25%,0)+IF(AD77="Obra (30%)",AE76*30%,0)+IF(AD77="Directo (20%)",AE76*20%,0)+IF(AD77="No aplica",0,0)+IF(AD77="Directo (10%)",AE76*10%,0)</f>
        <v>0</v>
      </c>
      <c r="AF77" s="296" t="s">
        <v>107</v>
      </c>
      <c r="AG77" s="287">
        <f>+IF(AF77="Consultoria (25%)",AG76*25%,0)+IF(AF77="Obra (30%)",AG76*30%,0)+IF(AF77="Directo (20%)",AG76*20%,0)+IF(AF77="No aplica",0,0)+IF(AF77="Directo (10%)",AG76*10%,0)</f>
        <v>0</v>
      </c>
      <c r="AH77" s="296" t="s">
        <v>107</v>
      </c>
      <c r="AI77" s="275">
        <f>+IF(AH77="Consultoria (25%)",AI76*25%,0)+IF(AH77="Obra (30%)",AI76*30%,0)+IF(AH77="Directo (20%)",AI76*20%,0)+IF(AH77="No aplica",0,0)+IF(AH77="Directo (10%)",AI76*10%,0)</f>
        <v>0</v>
      </c>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row>
    <row r="78" spans="1:195" s="91" customFormat="1" ht="30.75" hidden="1" thickBot="1" x14ac:dyDescent="0.3">
      <c r="A78" s="444"/>
      <c r="B78" s="82" t="s">
        <v>93</v>
      </c>
      <c r="C78" s="83" t="s">
        <v>97</v>
      </c>
      <c r="D78" s="420"/>
      <c r="E78" s="421"/>
      <c r="F78" s="421"/>
      <c r="G78" s="421"/>
      <c r="H78" s="421"/>
      <c r="I78" s="421"/>
      <c r="J78" s="422"/>
      <c r="K78" s="297">
        <f>+IF(C78="si",K76*10%,0)</f>
        <v>0</v>
      </c>
      <c r="L78" s="295" t="s">
        <v>70</v>
      </c>
      <c r="M78" s="287">
        <f>+IF(L78="si",M76*10%,0)</f>
        <v>0</v>
      </c>
      <c r="N78" s="296" t="s">
        <v>70</v>
      </c>
      <c r="O78" s="287">
        <f>+IF(N78="si",O76*10%,0)</f>
        <v>0</v>
      </c>
      <c r="P78" s="296" t="s">
        <v>70</v>
      </c>
      <c r="Q78" s="287">
        <f>+IF(P78="si",Q76*10%,0)</f>
        <v>0</v>
      </c>
      <c r="R78" s="296" t="s">
        <v>70</v>
      </c>
      <c r="S78" s="287">
        <f>+IF(R78="si",S76*10%,0)</f>
        <v>0</v>
      </c>
      <c r="T78" s="296" t="s">
        <v>70</v>
      </c>
      <c r="U78" s="287">
        <f>+IF(T78="si",U76*10%,0)</f>
        <v>0</v>
      </c>
      <c r="V78" s="296" t="s">
        <v>70</v>
      </c>
      <c r="W78" s="287">
        <f>+IF(V78="si",W76*10%,0)</f>
        <v>0</v>
      </c>
      <c r="X78" s="296" t="s">
        <v>70</v>
      </c>
      <c r="Y78" s="287">
        <f>+IF(X78="si",Y76*10%,0)</f>
        <v>0</v>
      </c>
      <c r="Z78" s="296" t="s">
        <v>70</v>
      </c>
      <c r="AA78" s="287">
        <f>+IF(Z78="si",AA76*10%,0)</f>
        <v>0</v>
      </c>
      <c r="AB78" s="296" t="s">
        <v>70</v>
      </c>
      <c r="AC78" s="287">
        <f>+IF(AB78="si",AC76*10%,0)</f>
        <v>0</v>
      </c>
      <c r="AD78" s="296" t="s">
        <v>70</v>
      </c>
      <c r="AE78" s="287">
        <f>+IF(AD78="si",AE76*10%,0)</f>
        <v>0</v>
      </c>
      <c r="AF78" s="296" t="s">
        <v>70</v>
      </c>
      <c r="AG78" s="287">
        <f>+IF(AF78="si",AG76*10%,0)</f>
        <v>0</v>
      </c>
      <c r="AH78" s="296" t="s">
        <v>70</v>
      </c>
      <c r="AI78" s="275">
        <f>+IF(AH78="si",AI76*10%,0)</f>
        <v>0</v>
      </c>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row>
    <row r="79" spans="1:195" s="91" customFormat="1" ht="30.75" hidden="1" thickBot="1" x14ac:dyDescent="0.3">
      <c r="A79" s="444"/>
      <c r="B79" s="82" t="s">
        <v>94</v>
      </c>
      <c r="C79" s="83" t="s">
        <v>97</v>
      </c>
      <c r="D79" s="420" t="s">
        <v>109</v>
      </c>
      <c r="E79" s="421"/>
      <c r="F79" s="421"/>
      <c r="G79" s="421"/>
      <c r="H79" s="421"/>
      <c r="I79" s="421"/>
      <c r="J79" s="422"/>
      <c r="K79" s="273">
        <f>+IF(C79="si",K76*7%,0)</f>
        <v>0</v>
      </c>
      <c r="L79" s="295" t="s">
        <v>70</v>
      </c>
      <c r="M79" s="287">
        <f>+IF(L79="si",M76*7%,0)</f>
        <v>0</v>
      </c>
      <c r="N79" s="296" t="s">
        <v>70</v>
      </c>
      <c r="O79" s="287">
        <f>+IF(N79="si",O76*7%,0)</f>
        <v>0</v>
      </c>
      <c r="P79" s="296" t="s">
        <v>70</v>
      </c>
      <c r="Q79" s="287">
        <f>+IF(P79="si",Q76*7%,0)</f>
        <v>0</v>
      </c>
      <c r="R79" s="296" t="s">
        <v>70</v>
      </c>
      <c r="S79" s="287">
        <f>+IF(R79="si",S76*7%,0)</f>
        <v>0</v>
      </c>
      <c r="T79" s="296" t="s">
        <v>70</v>
      </c>
      <c r="U79" s="287">
        <f>+IF(T79="si",U76*7%,0)</f>
        <v>0</v>
      </c>
      <c r="V79" s="296" t="s">
        <v>70</v>
      </c>
      <c r="W79" s="287">
        <f>+IF(V79="si",W76*7%,0)</f>
        <v>0</v>
      </c>
      <c r="X79" s="296" t="s">
        <v>70</v>
      </c>
      <c r="Y79" s="287">
        <f>+IF(X79="si",Y76*7%,0)</f>
        <v>0</v>
      </c>
      <c r="Z79" s="296" t="s">
        <v>70</v>
      </c>
      <c r="AA79" s="287">
        <f>+IF(Z79="si",AA76*7%,0)</f>
        <v>0</v>
      </c>
      <c r="AB79" s="296" t="s">
        <v>70</v>
      </c>
      <c r="AC79" s="287">
        <f>+IF(AB79="si",AC76*7%,0)</f>
        <v>0</v>
      </c>
      <c r="AD79" s="296" t="s">
        <v>70</v>
      </c>
      <c r="AE79" s="287">
        <f>+IF(AD79="si",AE76*7%,0)</f>
        <v>0</v>
      </c>
      <c r="AF79" s="296" t="s">
        <v>70</v>
      </c>
      <c r="AG79" s="287">
        <f>+IF(AF79="si",AG76*7%,0)</f>
        <v>0</v>
      </c>
      <c r="AH79" s="296" t="s">
        <v>70</v>
      </c>
      <c r="AI79" s="275">
        <f>+IF(AH79="si",AI76*7%,0)</f>
        <v>0</v>
      </c>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c r="GE79" s="49"/>
      <c r="GF79" s="49"/>
      <c r="GG79" s="49"/>
      <c r="GH79" s="49"/>
      <c r="GI79" s="49"/>
      <c r="GJ79" s="49"/>
      <c r="GK79" s="49"/>
      <c r="GL79" s="49"/>
      <c r="GM79" s="49"/>
    </row>
    <row r="80" spans="1:195" s="91" customFormat="1" ht="17.25" hidden="1" customHeight="1" thickBot="1" x14ac:dyDescent="0.3">
      <c r="A80" s="445"/>
      <c r="B80" s="82" t="s">
        <v>95</v>
      </c>
      <c r="C80" s="83" t="s">
        <v>97</v>
      </c>
      <c r="D80" s="420"/>
      <c r="E80" s="421"/>
      <c r="F80" s="421"/>
      <c r="G80" s="421"/>
      <c r="H80" s="421"/>
      <c r="I80" s="421"/>
      <c r="J80" s="422"/>
      <c r="K80" s="273">
        <f>+IF(C80="si",K76*5%,0)</f>
        <v>0</v>
      </c>
      <c r="L80" s="295" t="s">
        <v>70</v>
      </c>
      <c r="M80" s="287">
        <f>+IF(L80="si",M76*5%,0)</f>
        <v>0</v>
      </c>
      <c r="N80" s="296" t="s">
        <v>70</v>
      </c>
      <c r="O80" s="287">
        <f>+IF(N80="si",O76*5%,0)</f>
        <v>0</v>
      </c>
      <c r="P80" s="296" t="s">
        <v>70</v>
      </c>
      <c r="Q80" s="287">
        <f>+IF(P80="si",Q76*5%,0)</f>
        <v>0</v>
      </c>
      <c r="R80" s="296" t="s">
        <v>70</v>
      </c>
      <c r="S80" s="287">
        <f>+IF(R80="si",S76*5%,0)</f>
        <v>0</v>
      </c>
      <c r="T80" s="296" t="s">
        <v>70</v>
      </c>
      <c r="U80" s="287">
        <f>+IF(T80="si",U76*5%,0)</f>
        <v>0</v>
      </c>
      <c r="V80" s="296" t="s">
        <v>70</v>
      </c>
      <c r="W80" s="287">
        <f>+IF(V80="si",W76*5%,0)</f>
        <v>0</v>
      </c>
      <c r="X80" s="296" t="s">
        <v>70</v>
      </c>
      <c r="Y80" s="287">
        <f>+IF(X80="si",Y76*5%,0)</f>
        <v>0</v>
      </c>
      <c r="Z80" s="296" t="s">
        <v>70</v>
      </c>
      <c r="AA80" s="287">
        <f>+IF(Z80="si",AA76*5%,0)</f>
        <v>0</v>
      </c>
      <c r="AB80" s="296" t="s">
        <v>70</v>
      </c>
      <c r="AC80" s="287">
        <f>+IF(AB80="si",AC76*5%,0)</f>
        <v>0</v>
      </c>
      <c r="AD80" s="296" t="s">
        <v>70</v>
      </c>
      <c r="AE80" s="287">
        <f>+IF(AD80="si",AE76*5%,0)</f>
        <v>0</v>
      </c>
      <c r="AF80" s="296" t="s">
        <v>70</v>
      </c>
      <c r="AG80" s="287">
        <f>+IF(AF80="si",AG76*5%,0)</f>
        <v>0</v>
      </c>
      <c r="AH80" s="296" t="s">
        <v>70</v>
      </c>
      <c r="AI80" s="275">
        <f>+IF(AH80="si",AI76*5%,0)</f>
        <v>0</v>
      </c>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row>
    <row r="81" spans="1:195" s="91" customFormat="1" hidden="1" x14ac:dyDescent="0.25">
      <c r="A81" s="469" t="s">
        <v>102</v>
      </c>
      <c r="B81" s="470"/>
      <c r="C81" s="470"/>
      <c r="D81" s="470"/>
      <c r="E81" s="470"/>
      <c r="F81" s="470"/>
      <c r="G81" s="470"/>
      <c r="H81" s="470"/>
      <c r="I81" s="470"/>
      <c r="J81" s="471"/>
      <c r="K81" s="298">
        <f>SUM(K76:K80)</f>
        <v>0</v>
      </c>
      <c r="L81" s="299"/>
      <c r="M81" s="300">
        <f>SUM(M76:M80)</f>
        <v>0</v>
      </c>
      <c r="N81" s="301"/>
      <c r="O81" s="300">
        <f>SUM(O76:O80)</f>
        <v>0</v>
      </c>
      <c r="P81" s="301"/>
      <c r="Q81" s="300">
        <f>SUM(Q76:Q80)</f>
        <v>0</v>
      </c>
      <c r="R81" s="301"/>
      <c r="S81" s="300">
        <f>SUM(S76:S80)</f>
        <v>0</v>
      </c>
      <c r="T81" s="301"/>
      <c r="U81" s="300">
        <f>SUM(U76:U80)</f>
        <v>0</v>
      </c>
      <c r="V81" s="301"/>
      <c r="W81" s="300">
        <f>SUM(W76:W80)</f>
        <v>0</v>
      </c>
      <c r="X81" s="301"/>
      <c r="Y81" s="300">
        <f>SUM(Y76:Y80)</f>
        <v>0</v>
      </c>
      <c r="Z81" s="301"/>
      <c r="AA81" s="300">
        <f>SUM(AA76:AA80)</f>
        <v>0</v>
      </c>
      <c r="AB81" s="301"/>
      <c r="AC81" s="300">
        <f>SUM(AC76:AC80)</f>
        <v>0</v>
      </c>
      <c r="AD81" s="301"/>
      <c r="AE81" s="300">
        <f>SUM(AE76:AE80)</f>
        <v>0</v>
      </c>
      <c r="AF81" s="301"/>
      <c r="AG81" s="300">
        <f>SUM(AG76:AG80)</f>
        <v>0</v>
      </c>
      <c r="AH81" s="301"/>
      <c r="AI81" s="271">
        <f>SUM(AI76:AI80)</f>
        <v>0</v>
      </c>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row>
    <row r="82" spans="1:195" s="49" customFormat="1" hidden="1" x14ac:dyDescent="0.25">
      <c r="A82" s="450" t="s">
        <v>5</v>
      </c>
      <c r="B82" s="450"/>
      <c r="C82" s="450"/>
      <c r="D82" s="450"/>
      <c r="E82" s="450"/>
      <c r="F82" s="450"/>
      <c r="G82" s="450"/>
      <c r="H82" s="450"/>
      <c r="I82" s="450"/>
      <c r="J82" s="450"/>
      <c r="K82" s="302">
        <f t="shared" ref="K82:AI82" si="3">+K50+K58+K66+K74+K81</f>
        <v>0</v>
      </c>
      <c r="L82" s="303"/>
      <c r="M82" s="303">
        <f t="shared" si="3"/>
        <v>0</v>
      </c>
      <c r="N82" s="303"/>
      <c r="O82" s="303">
        <f t="shared" si="3"/>
        <v>0</v>
      </c>
      <c r="P82" s="303"/>
      <c r="Q82" s="303">
        <f t="shared" si="3"/>
        <v>0</v>
      </c>
      <c r="R82" s="303"/>
      <c r="S82" s="303">
        <f t="shared" si="3"/>
        <v>0</v>
      </c>
      <c r="T82" s="303"/>
      <c r="U82" s="303">
        <f t="shared" si="3"/>
        <v>0</v>
      </c>
      <c r="V82" s="303"/>
      <c r="W82" s="303">
        <f t="shared" si="3"/>
        <v>0</v>
      </c>
      <c r="X82" s="303"/>
      <c r="Y82" s="303">
        <f t="shared" si="3"/>
        <v>0</v>
      </c>
      <c r="Z82" s="303"/>
      <c r="AA82" s="303">
        <f t="shared" si="3"/>
        <v>0</v>
      </c>
      <c r="AB82" s="303"/>
      <c r="AC82" s="303">
        <f t="shared" si="3"/>
        <v>0</v>
      </c>
      <c r="AD82" s="303"/>
      <c r="AE82" s="303">
        <f t="shared" si="3"/>
        <v>0</v>
      </c>
      <c r="AF82" s="303"/>
      <c r="AG82" s="303">
        <f t="shared" si="3"/>
        <v>0</v>
      </c>
      <c r="AH82" s="303"/>
      <c r="AI82" s="272">
        <f t="shared" si="3"/>
        <v>0</v>
      </c>
    </row>
    <row r="83" spans="1:195" s="49" customFormat="1" hidden="1" x14ac:dyDescent="0.25">
      <c r="A83" s="450" t="s">
        <v>73</v>
      </c>
      <c r="B83" s="450"/>
      <c r="C83" s="450"/>
      <c r="D83" s="450"/>
      <c r="E83" s="450"/>
      <c r="F83" s="450"/>
      <c r="G83" s="450"/>
      <c r="H83" s="450"/>
      <c r="I83" s="450"/>
      <c r="J83" s="450"/>
      <c r="K83" s="302">
        <f t="shared" ref="K83:AI83" si="4">+K37+K82</f>
        <v>1129405850.9258037</v>
      </c>
      <c r="L83" s="303"/>
      <c r="M83" s="303">
        <f t="shared" si="4"/>
        <v>338821755.27774107</v>
      </c>
      <c r="N83" s="303"/>
      <c r="O83" s="303">
        <f t="shared" si="4"/>
        <v>790584095.64806247</v>
      </c>
      <c r="P83" s="303"/>
      <c r="Q83" s="303">
        <f t="shared" si="4"/>
        <v>0</v>
      </c>
      <c r="R83" s="303"/>
      <c r="S83" s="303">
        <f t="shared" si="4"/>
        <v>0</v>
      </c>
      <c r="T83" s="303"/>
      <c r="U83" s="303">
        <f t="shared" si="4"/>
        <v>0</v>
      </c>
      <c r="V83" s="303"/>
      <c r="W83" s="303">
        <f t="shared" si="4"/>
        <v>0</v>
      </c>
      <c r="X83" s="303"/>
      <c r="Y83" s="303">
        <f t="shared" si="4"/>
        <v>0</v>
      </c>
      <c r="Z83" s="303"/>
      <c r="AA83" s="303">
        <f t="shared" si="4"/>
        <v>0</v>
      </c>
      <c r="AB83" s="303"/>
      <c r="AC83" s="303">
        <f t="shared" si="4"/>
        <v>0</v>
      </c>
      <c r="AD83" s="303"/>
      <c r="AE83" s="303">
        <f t="shared" si="4"/>
        <v>0</v>
      </c>
      <c r="AF83" s="303"/>
      <c r="AG83" s="303">
        <f t="shared" si="4"/>
        <v>0</v>
      </c>
      <c r="AH83" s="303"/>
      <c r="AI83" s="272">
        <f t="shared" si="4"/>
        <v>0</v>
      </c>
    </row>
    <row r="84" spans="1:195" hidden="1" x14ac:dyDescent="0.25">
      <c r="A84" s="92"/>
      <c r="B84" s="92"/>
      <c r="C84" s="92"/>
      <c r="D84" s="92"/>
      <c r="E84" s="92"/>
      <c r="F84" s="92"/>
      <c r="G84" s="92"/>
      <c r="H84" s="92"/>
      <c r="I84" s="92"/>
      <c r="J84" s="92"/>
      <c r="K84" s="334"/>
      <c r="L84" s="334"/>
      <c r="M84" s="84"/>
      <c r="N84" s="84"/>
      <c r="O84" s="84"/>
      <c r="P84" s="84"/>
      <c r="Q84" s="84"/>
      <c r="R84" s="84"/>
      <c r="S84" s="84"/>
      <c r="T84" s="84"/>
      <c r="U84" s="84"/>
      <c r="V84" s="84"/>
      <c r="W84" s="84"/>
      <c r="X84" s="84"/>
      <c r="Y84" s="84"/>
      <c r="Z84" s="84"/>
      <c r="AA84" s="84"/>
      <c r="AB84" s="84"/>
      <c r="AC84" s="84"/>
      <c r="AD84" s="84"/>
      <c r="AE84" s="84"/>
      <c r="AF84" s="84"/>
      <c r="AG84" s="84"/>
      <c r="AH84" s="84"/>
    </row>
    <row r="85" spans="1:195" customFormat="1" hidden="1" x14ac:dyDescent="0.25">
      <c r="A85" s="456" t="s">
        <v>96</v>
      </c>
      <c r="B85" s="456"/>
      <c r="C85" s="456"/>
      <c r="D85" s="456"/>
      <c r="E85" s="456"/>
      <c r="F85" s="456"/>
      <c r="G85" s="456"/>
      <c r="H85" s="456"/>
      <c r="I85" s="456"/>
      <c r="J85" s="456"/>
      <c r="K85" s="456"/>
      <c r="L85" s="335"/>
      <c r="M85" s="84"/>
      <c r="N85" s="84"/>
      <c r="O85" s="84"/>
      <c r="P85" s="84"/>
      <c r="Q85" s="84"/>
      <c r="R85" s="84"/>
      <c r="S85" s="84"/>
      <c r="T85" s="84"/>
      <c r="U85" s="84"/>
      <c r="V85" s="84"/>
      <c r="W85" s="84"/>
      <c r="X85" s="84"/>
      <c r="Y85" s="84"/>
      <c r="Z85" s="84"/>
      <c r="AA85" s="84"/>
      <c r="AB85" s="84"/>
      <c r="AC85" s="84"/>
      <c r="AD85" s="84"/>
      <c r="AE85" s="84"/>
      <c r="AF85" s="84"/>
      <c r="AG85" s="84"/>
      <c r="AH85" s="84"/>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row>
    <row r="86" spans="1:195" customFormat="1" hidden="1" x14ac:dyDescent="0.25">
      <c r="A86" s="456"/>
      <c r="B86" s="456"/>
      <c r="C86" s="456"/>
      <c r="D86" s="456"/>
      <c r="E86" s="456"/>
      <c r="F86" s="456"/>
      <c r="G86" s="456"/>
      <c r="H86" s="456"/>
      <c r="I86" s="456"/>
      <c r="J86" s="456"/>
      <c r="K86" s="456"/>
      <c r="L86" s="335"/>
      <c r="M86" s="84"/>
      <c r="N86" s="84"/>
      <c r="O86" s="84"/>
      <c r="P86" s="84"/>
      <c r="Q86" s="84"/>
      <c r="R86" s="84"/>
      <c r="S86" s="84"/>
      <c r="T86" s="84"/>
      <c r="U86" s="84"/>
      <c r="V86" s="84"/>
      <c r="W86" s="84"/>
      <c r="X86" s="84"/>
      <c r="Y86" s="84"/>
      <c r="Z86" s="84"/>
      <c r="AA86" s="84"/>
      <c r="AB86" s="84"/>
      <c r="AC86" s="84"/>
      <c r="AD86" s="84"/>
      <c r="AE86" s="84"/>
      <c r="AF86" s="84"/>
      <c r="AG86" s="84"/>
      <c r="AH86" s="84"/>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row>
    <row r="87" spans="1:195" customFormat="1" hidden="1" x14ac:dyDescent="0.25">
      <c r="A87" s="456"/>
      <c r="B87" s="456"/>
      <c r="C87" s="456"/>
      <c r="D87" s="456"/>
      <c r="E87" s="456"/>
      <c r="F87" s="456"/>
      <c r="G87" s="456"/>
      <c r="H87" s="456"/>
      <c r="I87" s="456"/>
      <c r="J87" s="456"/>
      <c r="K87" s="456"/>
      <c r="L87" s="335"/>
      <c r="M87" s="84"/>
      <c r="N87" s="84"/>
      <c r="O87" s="84"/>
      <c r="P87" s="84"/>
      <c r="Q87" s="84"/>
      <c r="R87" s="84"/>
      <c r="S87" s="84"/>
      <c r="T87" s="84"/>
      <c r="U87" s="84"/>
      <c r="V87" s="84"/>
      <c r="W87" s="84"/>
      <c r="X87" s="84"/>
      <c r="Y87" s="84"/>
      <c r="Z87" s="84"/>
      <c r="AA87" s="84"/>
      <c r="AB87" s="84"/>
      <c r="AC87" s="84"/>
      <c r="AD87" s="84"/>
      <c r="AE87" s="84"/>
      <c r="AF87" s="84"/>
      <c r="AG87" s="84"/>
      <c r="AH87" s="84"/>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row>
    <row r="88" spans="1:195" x14ac:dyDescent="0.25">
      <c r="A88" s="92"/>
      <c r="B88" s="92"/>
      <c r="C88" s="92"/>
      <c r="D88" s="92"/>
      <c r="E88" s="92"/>
      <c r="F88" s="92"/>
      <c r="G88" s="92"/>
      <c r="H88" s="92"/>
      <c r="I88" s="92"/>
      <c r="J88" s="92"/>
      <c r="K88" s="334"/>
      <c r="L88" s="334"/>
      <c r="M88" s="84"/>
      <c r="N88" s="84"/>
      <c r="O88" s="84"/>
      <c r="P88" s="84"/>
      <c r="Q88" s="84"/>
      <c r="R88" s="84"/>
      <c r="S88" s="84"/>
      <c r="T88" s="84"/>
      <c r="U88" s="84"/>
      <c r="V88" s="84"/>
      <c r="W88" s="84"/>
      <c r="X88" s="84"/>
      <c r="Y88" s="84"/>
      <c r="Z88" s="84"/>
      <c r="AA88" s="84"/>
      <c r="AB88" s="84"/>
      <c r="AC88" s="84"/>
      <c r="AD88" s="84"/>
      <c r="AE88" s="84"/>
      <c r="AF88" s="84"/>
      <c r="AG88" s="84"/>
      <c r="AH88" s="84"/>
    </row>
    <row r="89" spans="1:195" x14ac:dyDescent="0.25">
      <c r="A89" s="92"/>
      <c r="B89" s="92"/>
      <c r="C89" s="92"/>
      <c r="D89" s="92"/>
      <c r="E89" s="92"/>
      <c r="F89" s="92"/>
      <c r="G89" s="92"/>
      <c r="H89" s="92"/>
      <c r="I89" s="92"/>
      <c r="J89" s="92"/>
      <c r="K89" s="334"/>
      <c r="L89" s="334"/>
      <c r="M89" s="84"/>
      <c r="N89" s="84"/>
      <c r="O89" s="84"/>
      <c r="P89" s="84"/>
      <c r="Q89" s="84"/>
      <c r="R89" s="84"/>
      <c r="S89" s="84"/>
      <c r="T89" s="84"/>
      <c r="U89" s="84"/>
      <c r="V89" s="84"/>
      <c r="W89" s="84"/>
      <c r="X89" s="84"/>
      <c r="Y89" s="84"/>
      <c r="Z89" s="84"/>
      <c r="AA89" s="84"/>
      <c r="AB89" s="84"/>
      <c r="AC89" s="84"/>
      <c r="AD89" s="84"/>
      <c r="AE89" s="84"/>
      <c r="AF89" s="84"/>
      <c r="AG89" s="84"/>
      <c r="AH89" s="84"/>
    </row>
    <row r="90" spans="1:195" x14ac:dyDescent="0.25">
      <c r="A90" s="92"/>
      <c r="B90" s="92"/>
      <c r="C90" s="92"/>
      <c r="D90" s="92"/>
      <c r="E90" s="92"/>
      <c r="F90" s="92"/>
      <c r="G90" s="92"/>
      <c r="H90" s="92"/>
      <c r="I90" s="92"/>
      <c r="J90" s="92"/>
      <c r="K90" s="334"/>
      <c r="L90" s="334"/>
      <c r="M90" s="84"/>
      <c r="N90" s="84"/>
      <c r="O90" s="84"/>
      <c r="P90" s="84"/>
      <c r="Q90" s="84"/>
      <c r="R90" s="84"/>
      <c r="S90" s="84"/>
      <c r="T90" s="84"/>
      <c r="U90" s="84"/>
      <c r="V90" s="84"/>
      <c r="W90" s="84"/>
      <c r="X90" s="84"/>
      <c r="Y90" s="84"/>
      <c r="Z90" s="84"/>
      <c r="AA90" s="84"/>
      <c r="AB90" s="84"/>
      <c r="AC90" s="84"/>
      <c r="AD90" s="84"/>
      <c r="AE90" s="84"/>
      <c r="AF90" s="84"/>
      <c r="AG90" s="84"/>
      <c r="AH90" s="84"/>
    </row>
    <row r="91" spans="1:195" x14ac:dyDescent="0.25">
      <c r="A91" s="92"/>
      <c r="B91" s="92"/>
      <c r="C91" s="92"/>
      <c r="D91" s="92"/>
      <c r="E91" s="92"/>
      <c r="F91" s="92"/>
      <c r="G91" s="92"/>
      <c r="H91" s="92"/>
      <c r="I91" s="92"/>
      <c r="J91" s="92"/>
      <c r="K91" s="334"/>
      <c r="L91" s="334"/>
      <c r="M91" s="84"/>
      <c r="N91" s="84"/>
      <c r="O91" s="84"/>
      <c r="P91" s="84"/>
      <c r="Q91" s="84"/>
      <c r="R91" s="84"/>
      <c r="S91" s="84"/>
      <c r="T91" s="84"/>
      <c r="U91" s="84"/>
      <c r="V91" s="84"/>
      <c r="W91" s="84"/>
      <c r="X91" s="84"/>
      <c r="Y91" s="84"/>
      <c r="Z91" s="84"/>
      <c r="AA91" s="84"/>
      <c r="AB91" s="84"/>
      <c r="AC91" s="84"/>
      <c r="AD91" s="84"/>
      <c r="AE91" s="84"/>
      <c r="AF91" s="84"/>
      <c r="AG91" s="84"/>
      <c r="AH91" s="84"/>
    </row>
    <row r="92" spans="1:195" x14ac:dyDescent="0.25">
      <c r="A92" s="92"/>
      <c r="B92" s="92"/>
      <c r="C92" s="92"/>
      <c r="D92" s="92"/>
      <c r="E92" s="92"/>
      <c r="F92" s="92"/>
      <c r="G92" s="92"/>
      <c r="H92" s="92"/>
      <c r="I92" s="92"/>
      <c r="J92" s="92"/>
      <c r="K92" s="334"/>
      <c r="L92" s="334"/>
      <c r="M92" s="84"/>
      <c r="N92" s="84"/>
      <c r="O92" s="84"/>
      <c r="P92" s="84"/>
      <c r="Q92" s="84"/>
      <c r="R92" s="84"/>
      <c r="S92" s="84"/>
      <c r="T92" s="84"/>
      <c r="U92" s="84"/>
      <c r="V92" s="84"/>
      <c r="W92" s="84"/>
      <c r="X92" s="84"/>
      <c r="Y92" s="84"/>
      <c r="Z92" s="84"/>
      <c r="AA92" s="84"/>
      <c r="AB92" s="84"/>
      <c r="AC92" s="84"/>
      <c r="AD92" s="84"/>
      <c r="AE92" s="84"/>
      <c r="AF92" s="84"/>
      <c r="AG92" s="84"/>
      <c r="AH92" s="84"/>
    </row>
    <row r="93" spans="1:195" x14ac:dyDescent="0.25">
      <c r="A93" s="92"/>
      <c r="B93" s="92"/>
      <c r="C93" s="92"/>
      <c r="D93" s="92"/>
      <c r="E93" s="92"/>
      <c r="F93" s="92"/>
      <c r="G93" s="92"/>
      <c r="H93" s="92"/>
      <c r="I93" s="92"/>
      <c r="J93" s="92"/>
      <c r="K93" s="334"/>
      <c r="L93" s="334"/>
      <c r="M93" s="84"/>
      <c r="N93" s="84"/>
      <c r="O93" s="84"/>
      <c r="P93" s="84"/>
      <c r="Q93" s="84"/>
      <c r="R93" s="84"/>
      <c r="S93" s="84"/>
      <c r="T93" s="84"/>
      <c r="U93" s="84"/>
      <c r="V93" s="84"/>
      <c r="W93" s="84"/>
      <c r="X93" s="84"/>
      <c r="Y93" s="84"/>
      <c r="Z93" s="84"/>
      <c r="AA93" s="84"/>
      <c r="AB93" s="84"/>
      <c r="AC93" s="84"/>
      <c r="AD93" s="84"/>
      <c r="AE93" s="84"/>
      <c r="AF93" s="84"/>
      <c r="AG93" s="84"/>
      <c r="AH93" s="84"/>
    </row>
    <row r="94" spans="1:195" x14ac:dyDescent="0.25">
      <c r="A94" s="92"/>
      <c r="B94" s="92"/>
      <c r="C94" s="92"/>
      <c r="D94" s="92"/>
      <c r="E94" s="92"/>
      <c r="F94" s="92"/>
      <c r="G94" s="92"/>
      <c r="H94" s="92"/>
      <c r="I94" s="92"/>
      <c r="J94" s="92"/>
      <c r="K94" s="334"/>
      <c r="L94" s="334"/>
      <c r="M94" s="84"/>
      <c r="N94" s="84"/>
      <c r="O94" s="84"/>
      <c r="P94" s="84"/>
      <c r="Q94" s="84"/>
      <c r="R94" s="84"/>
      <c r="S94" s="84"/>
      <c r="T94" s="84"/>
      <c r="U94" s="84"/>
      <c r="V94" s="84"/>
      <c r="W94" s="84"/>
      <c r="X94" s="84"/>
      <c r="Y94" s="84"/>
      <c r="Z94" s="84"/>
      <c r="AA94" s="84"/>
      <c r="AB94" s="84"/>
      <c r="AC94" s="84"/>
      <c r="AD94" s="84"/>
      <c r="AE94" s="84"/>
      <c r="AF94" s="84"/>
      <c r="AG94" s="84"/>
      <c r="AH94" s="84"/>
    </row>
    <row r="95" spans="1:195" x14ac:dyDescent="0.25">
      <c r="A95" s="92"/>
      <c r="B95" s="92"/>
      <c r="C95" s="92"/>
      <c r="D95" s="92"/>
      <c r="E95" s="92"/>
      <c r="F95" s="92"/>
      <c r="G95" s="92"/>
      <c r="H95" s="92"/>
      <c r="I95" s="92"/>
      <c r="J95" s="92"/>
      <c r="K95" s="334"/>
      <c r="L95" s="334"/>
      <c r="M95" s="84"/>
      <c r="N95" s="84"/>
      <c r="O95" s="84"/>
      <c r="P95" s="84"/>
      <c r="Q95" s="84"/>
      <c r="R95" s="84"/>
      <c r="S95" s="84"/>
      <c r="T95" s="84"/>
      <c r="U95" s="84"/>
      <c r="V95" s="84"/>
      <c r="W95" s="84"/>
      <c r="X95" s="84"/>
      <c r="Y95" s="84"/>
      <c r="Z95" s="84"/>
      <c r="AA95" s="84"/>
      <c r="AB95" s="84"/>
      <c r="AC95" s="84"/>
      <c r="AD95" s="84"/>
      <c r="AE95" s="84"/>
      <c r="AF95" s="84"/>
      <c r="AG95" s="84"/>
      <c r="AH95" s="84"/>
    </row>
    <row r="96" spans="1:195" x14ac:dyDescent="0.25">
      <c r="A96" s="92"/>
      <c r="B96" s="92"/>
      <c r="C96" s="92"/>
      <c r="D96" s="92"/>
      <c r="E96" s="92"/>
      <c r="F96" s="92"/>
      <c r="G96" s="92"/>
      <c r="H96" s="92"/>
      <c r="I96" s="92"/>
      <c r="J96" s="92"/>
      <c r="K96" s="334"/>
      <c r="L96" s="334"/>
      <c r="M96" s="84"/>
      <c r="N96" s="84"/>
      <c r="O96" s="84"/>
      <c r="P96" s="84"/>
      <c r="Q96" s="84"/>
      <c r="R96" s="84"/>
      <c r="S96" s="84"/>
      <c r="T96" s="84"/>
      <c r="U96" s="84"/>
      <c r="V96" s="84"/>
      <c r="W96" s="84"/>
      <c r="X96" s="84"/>
      <c r="Y96" s="84"/>
      <c r="Z96" s="84"/>
      <c r="AA96" s="84"/>
      <c r="AB96" s="84"/>
      <c r="AC96" s="84"/>
      <c r="AD96" s="84"/>
      <c r="AE96" s="84"/>
      <c r="AF96" s="84"/>
      <c r="AG96" s="84"/>
      <c r="AH96" s="84"/>
    </row>
    <row r="97" spans="1:34" x14ac:dyDescent="0.25">
      <c r="A97" s="92"/>
      <c r="B97" s="92"/>
      <c r="C97" s="92"/>
      <c r="D97" s="92"/>
      <c r="E97" s="92"/>
      <c r="F97" s="92"/>
      <c r="G97" s="92"/>
      <c r="H97" s="92"/>
      <c r="I97" s="92"/>
      <c r="J97" s="92"/>
      <c r="K97" s="334"/>
      <c r="L97" s="334"/>
      <c r="M97" s="84"/>
      <c r="N97" s="84"/>
      <c r="O97" s="84"/>
      <c r="P97" s="84"/>
      <c r="Q97" s="84"/>
      <c r="R97" s="84"/>
      <c r="S97" s="84"/>
      <c r="T97" s="84"/>
      <c r="U97" s="84"/>
      <c r="V97" s="84"/>
      <c r="W97" s="84"/>
      <c r="X97" s="84"/>
      <c r="Y97" s="84"/>
      <c r="Z97" s="84"/>
      <c r="AA97" s="84"/>
      <c r="AB97" s="84"/>
      <c r="AC97" s="84"/>
      <c r="AD97" s="84"/>
      <c r="AE97" s="84"/>
      <c r="AF97" s="84"/>
      <c r="AG97" s="84"/>
      <c r="AH97" s="84"/>
    </row>
    <row r="98" spans="1:34" x14ac:dyDescent="0.25">
      <c r="A98" s="92"/>
      <c r="B98" s="92"/>
      <c r="C98" s="92"/>
      <c r="D98" s="92"/>
      <c r="E98" s="92"/>
      <c r="F98" s="92"/>
      <c r="G98" s="92"/>
      <c r="H98" s="92"/>
      <c r="I98" s="92"/>
      <c r="J98" s="92"/>
      <c r="K98" s="334"/>
      <c r="L98" s="334"/>
      <c r="M98" s="84"/>
      <c r="N98" s="84"/>
      <c r="O98" s="84"/>
      <c r="P98" s="84"/>
      <c r="Q98" s="84"/>
      <c r="R98" s="84"/>
      <c r="S98" s="84"/>
      <c r="T98" s="84"/>
      <c r="U98" s="84"/>
      <c r="V98" s="84"/>
      <c r="W98" s="84"/>
      <c r="X98" s="84"/>
      <c r="Y98" s="84"/>
      <c r="Z98" s="84"/>
      <c r="AA98" s="84"/>
      <c r="AB98" s="84"/>
      <c r="AC98" s="84"/>
      <c r="AD98" s="84"/>
      <c r="AE98" s="84"/>
      <c r="AF98" s="84"/>
      <c r="AG98" s="84"/>
      <c r="AH98" s="84"/>
    </row>
    <row r="99" spans="1:34" x14ac:dyDescent="0.25">
      <c r="A99" s="92"/>
      <c r="B99" s="92"/>
      <c r="C99" s="92"/>
      <c r="D99" s="92"/>
      <c r="E99" s="92"/>
      <c r="F99" s="92"/>
      <c r="G99" s="92"/>
      <c r="H99" s="92"/>
      <c r="I99" s="92"/>
      <c r="J99" s="92"/>
      <c r="K99" s="334"/>
      <c r="L99" s="334"/>
      <c r="M99" s="84"/>
      <c r="N99" s="84"/>
      <c r="O99" s="84"/>
      <c r="P99" s="84"/>
      <c r="Q99" s="84"/>
      <c r="R99" s="84"/>
      <c r="S99" s="84"/>
      <c r="T99" s="84"/>
      <c r="U99" s="84"/>
      <c r="V99" s="84"/>
      <c r="W99" s="84"/>
      <c r="X99" s="84"/>
      <c r="Y99" s="84"/>
      <c r="Z99" s="84"/>
      <c r="AA99" s="84"/>
      <c r="AB99" s="84"/>
      <c r="AC99" s="84"/>
      <c r="AD99" s="84"/>
      <c r="AE99" s="84"/>
      <c r="AF99" s="84"/>
      <c r="AG99" s="84"/>
      <c r="AH99" s="84"/>
    </row>
    <row r="100" spans="1:34" x14ac:dyDescent="0.25">
      <c r="A100" s="92"/>
      <c r="B100" s="92"/>
      <c r="C100" s="92"/>
      <c r="D100" s="92"/>
      <c r="E100" s="92"/>
      <c r="F100" s="92"/>
      <c r="G100" s="92"/>
      <c r="H100" s="92"/>
      <c r="I100" s="92"/>
      <c r="J100" s="92"/>
      <c r="K100" s="334"/>
      <c r="L100" s="334"/>
      <c r="M100" s="84"/>
      <c r="N100" s="84"/>
      <c r="O100" s="84"/>
      <c r="P100" s="84"/>
      <c r="Q100" s="84"/>
      <c r="R100" s="84"/>
      <c r="S100" s="84"/>
      <c r="T100" s="84"/>
      <c r="U100" s="84"/>
      <c r="V100" s="84"/>
      <c r="W100" s="84"/>
      <c r="X100" s="84"/>
      <c r="Y100" s="84"/>
      <c r="Z100" s="84"/>
      <c r="AA100" s="84"/>
      <c r="AB100" s="84"/>
      <c r="AC100" s="84"/>
      <c r="AD100" s="84"/>
      <c r="AE100" s="84"/>
      <c r="AF100" s="84"/>
      <c r="AG100" s="84"/>
      <c r="AH100" s="84"/>
    </row>
    <row r="101" spans="1:34" x14ac:dyDescent="0.25">
      <c r="A101" s="92"/>
      <c r="B101" s="92"/>
      <c r="C101" s="92"/>
      <c r="D101" s="92"/>
      <c r="E101" s="92"/>
      <c r="F101" s="92"/>
      <c r="G101" s="92"/>
      <c r="H101" s="92"/>
      <c r="I101" s="92"/>
      <c r="J101" s="92"/>
      <c r="K101" s="334"/>
      <c r="L101" s="334"/>
      <c r="M101" s="84"/>
      <c r="N101" s="84"/>
      <c r="O101" s="84"/>
      <c r="P101" s="84"/>
      <c r="Q101" s="84"/>
      <c r="R101" s="84"/>
      <c r="S101" s="84"/>
      <c r="T101" s="84"/>
      <c r="U101" s="84"/>
      <c r="V101" s="84"/>
      <c r="W101" s="84"/>
      <c r="X101" s="84"/>
      <c r="Y101" s="84"/>
      <c r="Z101" s="84"/>
      <c r="AA101" s="84"/>
      <c r="AB101" s="84"/>
      <c r="AC101" s="84"/>
      <c r="AD101" s="84"/>
      <c r="AE101" s="84"/>
      <c r="AF101" s="84"/>
      <c r="AG101" s="84"/>
      <c r="AH101" s="84"/>
    </row>
    <row r="102" spans="1:34" x14ac:dyDescent="0.25">
      <c r="A102" s="92"/>
      <c r="B102" s="92"/>
      <c r="C102" s="92"/>
      <c r="D102" s="92"/>
      <c r="E102" s="92"/>
      <c r="F102" s="92"/>
      <c r="G102" s="92"/>
      <c r="H102" s="92"/>
      <c r="I102" s="92"/>
      <c r="J102" s="92"/>
      <c r="K102" s="334"/>
      <c r="L102" s="334"/>
      <c r="M102" s="84"/>
      <c r="N102" s="84"/>
      <c r="O102" s="84"/>
      <c r="P102" s="84"/>
      <c r="Q102" s="84"/>
      <c r="R102" s="84"/>
      <c r="S102" s="84"/>
      <c r="T102" s="84"/>
      <c r="U102" s="84"/>
      <c r="V102" s="84"/>
      <c r="W102" s="84"/>
      <c r="X102" s="84"/>
      <c r="Y102" s="84"/>
      <c r="Z102" s="84"/>
      <c r="AA102" s="84"/>
      <c r="AB102" s="84"/>
      <c r="AC102" s="84"/>
      <c r="AD102" s="84"/>
      <c r="AE102" s="84"/>
      <c r="AF102" s="84"/>
      <c r="AG102" s="84"/>
      <c r="AH102" s="84"/>
    </row>
    <row r="103" spans="1:34" x14ac:dyDescent="0.25">
      <c r="A103" s="92"/>
      <c r="B103" s="92"/>
      <c r="C103" s="92"/>
      <c r="D103" s="92"/>
      <c r="E103" s="92"/>
      <c r="F103" s="92"/>
      <c r="G103" s="92"/>
      <c r="H103" s="92"/>
      <c r="I103" s="92"/>
      <c r="J103" s="92"/>
      <c r="K103" s="334"/>
      <c r="L103" s="334"/>
      <c r="M103" s="84"/>
      <c r="N103" s="84"/>
      <c r="O103" s="84"/>
      <c r="P103" s="84"/>
      <c r="Q103" s="84"/>
      <c r="R103" s="84"/>
      <c r="S103" s="84"/>
      <c r="T103" s="84"/>
      <c r="U103" s="84"/>
      <c r="V103" s="84"/>
      <c r="W103" s="84"/>
      <c r="X103" s="84"/>
      <c r="Y103" s="84"/>
      <c r="Z103" s="84"/>
      <c r="AA103" s="84"/>
      <c r="AB103" s="84"/>
      <c r="AC103" s="84"/>
      <c r="AD103" s="84"/>
      <c r="AE103" s="84"/>
      <c r="AF103" s="84"/>
      <c r="AG103" s="84"/>
      <c r="AH103" s="84"/>
    </row>
    <row r="104" spans="1:34" x14ac:dyDescent="0.25">
      <c r="A104" s="92"/>
      <c r="B104" s="92"/>
      <c r="C104" s="92"/>
      <c r="D104" s="92"/>
      <c r="E104" s="92"/>
      <c r="F104" s="92"/>
      <c r="G104" s="92"/>
      <c r="H104" s="92"/>
      <c r="I104" s="92"/>
      <c r="J104" s="92"/>
      <c r="K104" s="334"/>
      <c r="L104" s="334"/>
      <c r="M104" s="84"/>
      <c r="N104" s="84"/>
      <c r="O104" s="84"/>
      <c r="P104" s="84"/>
      <c r="Q104" s="84"/>
      <c r="R104" s="84"/>
      <c r="S104" s="84"/>
      <c r="T104" s="84"/>
      <c r="U104" s="84"/>
      <c r="V104" s="84"/>
      <c r="W104" s="84"/>
      <c r="X104" s="84"/>
      <c r="Y104" s="84"/>
      <c r="Z104" s="84"/>
      <c r="AA104" s="84"/>
      <c r="AB104" s="84"/>
      <c r="AC104" s="84"/>
      <c r="AD104" s="84"/>
      <c r="AE104" s="84"/>
      <c r="AF104" s="84"/>
      <c r="AG104" s="84"/>
      <c r="AH104" s="84"/>
    </row>
    <row r="105" spans="1:34" x14ac:dyDescent="0.25">
      <c r="A105" s="92"/>
      <c r="B105" s="92"/>
      <c r="C105" s="92"/>
      <c r="D105" s="92"/>
      <c r="E105" s="92"/>
      <c r="F105" s="92"/>
      <c r="G105" s="92"/>
      <c r="H105" s="92"/>
      <c r="I105" s="92"/>
      <c r="J105" s="92"/>
      <c r="K105" s="334"/>
      <c r="L105" s="334"/>
      <c r="M105" s="84"/>
      <c r="N105" s="84"/>
      <c r="O105" s="84"/>
      <c r="P105" s="84"/>
      <c r="Q105" s="84"/>
      <c r="R105" s="84"/>
      <c r="S105" s="84"/>
      <c r="T105" s="84"/>
      <c r="U105" s="84"/>
      <c r="V105" s="84"/>
      <c r="W105" s="84"/>
      <c r="X105" s="84"/>
      <c r="Y105" s="84"/>
      <c r="Z105" s="84"/>
      <c r="AA105" s="84"/>
      <c r="AB105" s="84"/>
      <c r="AC105" s="84"/>
      <c r="AD105" s="84"/>
      <c r="AE105" s="84"/>
      <c r="AF105" s="84"/>
      <c r="AG105" s="84"/>
      <c r="AH105" s="84"/>
    </row>
    <row r="106" spans="1:34" x14ac:dyDescent="0.25">
      <c r="A106" s="92"/>
      <c r="B106" s="92"/>
      <c r="C106" s="92"/>
      <c r="D106" s="92"/>
      <c r="E106" s="92"/>
      <c r="F106" s="92"/>
      <c r="G106" s="92"/>
      <c r="H106" s="92"/>
      <c r="I106" s="92"/>
      <c r="J106" s="92"/>
      <c r="K106" s="334"/>
      <c r="L106" s="334"/>
      <c r="M106" s="84"/>
      <c r="N106" s="84"/>
      <c r="O106" s="84"/>
      <c r="P106" s="84"/>
      <c r="Q106" s="84"/>
      <c r="R106" s="84"/>
      <c r="S106" s="84"/>
      <c r="T106" s="84"/>
      <c r="U106" s="84"/>
      <c r="V106" s="84"/>
      <c r="W106" s="84"/>
      <c r="X106" s="84"/>
      <c r="Y106" s="84"/>
      <c r="Z106" s="84"/>
      <c r="AA106" s="84"/>
      <c r="AB106" s="84"/>
      <c r="AC106" s="84"/>
      <c r="AD106" s="84"/>
      <c r="AE106" s="84"/>
      <c r="AF106" s="84"/>
      <c r="AG106" s="84"/>
      <c r="AH106" s="84"/>
    </row>
    <row r="107" spans="1:34" x14ac:dyDescent="0.25">
      <c r="A107" s="92"/>
      <c r="B107" s="92"/>
      <c r="C107" s="92"/>
      <c r="D107" s="92"/>
      <c r="E107" s="92"/>
      <c r="F107" s="92"/>
      <c r="G107" s="92"/>
      <c r="H107" s="92"/>
      <c r="I107" s="92"/>
      <c r="J107" s="92"/>
      <c r="K107" s="334"/>
      <c r="L107" s="334"/>
      <c r="M107" s="84"/>
      <c r="N107" s="84"/>
      <c r="O107" s="84"/>
      <c r="P107" s="84"/>
      <c r="Q107" s="84"/>
      <c r="R107" s="84"/>
      <c r="S107" s="84"/>
      <c r="T107" s="84"/>
      <c r="U107" s="84"/>
      <c r="V107" s="84"/>
      <c r="W107" s="84"/>
      <c r="X107" s="84"/>
      <c r="Y107" s="84"/>
      <c r="Z107" s="84"/>
      <c r="AA107" s="84"/>
      <c r="AB107" s="84"/>
      <c r="AC107" s="84"/>
      <c r="AD107" s="84"/>
      <c r="AE107" s="84"/>
      <c r="AF107" s="84"/>
      <c r="AG107" s="84"/>
      <c r="AH107" s="84"/>
    </row>
    <row r="108" spans="1:34" x14ac:dyDescent="0.25">
      <c r="A108" s="92"/>
      <c r="B108" s="92"/>
      <c r="C108" s="92"/>
      <c r="D108" s="92"/>
      <c r="E108" s="92"/>
      <c r="F108" s="92"/>
      <c r="G108" s="92"/>
      <c r="H108" s="92"/>
      <c r="I108" s="92"/>
      <c r="J108" s="92"/>
      <c r="K108" s="334"/>
      <c r="L108" s="334"/>
      <c r="M108" s="84"/>
      <c r="N108" s="84"/>
      <c r="O108" s="84"/>
      <c r="P108" s="84"/>
      <c r="Q108" s="84"/>
      <c r="R108" s="84"/>
      <c r="S108" s="84"/>
      <c r="T108" s="84"/>
      <c r="U108" s="84"/>
      <c r="V108" s="84"/>
      <c r="W108" s="84"/>
      <c r="X108" s="84"/>
      <c r="Y108" s="84"/>
      <c r="Z108" s="84"/>
      <c r="AA108" s="84"/>
      <c r="AB108" s="84"/>
      <c r="AC108" s="84"/>
      <c r="AD108" s="84"/>
      <c r="AE108" s="84"/>
      <c r="AF108" s="84"/>
      <c r="AG108" s="84"/>
      <c r="AH108" s="84"/>
    </row>
    <row r="109" spans="1:34" x14ac:dyDescent="0.25">
      <c r="A109" s="92"/>
      <c r="B109" s="92"/>
      <c r="C109" s="92"/>
      <c r="D109" s="92"/>
      <c r="E109" s="92"/>
      <c r="F109" s="92"/>
      <c r="G109" s="92"/>
      <c r="H109" s="92"/>
      <c r="I109" s="92"/>
      <c r="J109" s="92"/>
      <c r="K109" s="334"/>
      <c r="L109" s="334"/>
      <c r="M109" s="84"/>
      <c r="N109" s="84"/>
      <c r="O109" s="84"/>
      <c r="P109" s="84"/>
      <c r="Q109" s="84"/>
      <c r="R109" s="84"/>
      <c r="S109" s="84"/>
      <c r="T109" s="84"/>
      <c r="U109" s="84"/>
      <c r="V109" s="84"/>
      <c r="W109" s="84"/>
      <c r="X109" s="84"/>
      <c r="Y109" s="84"/>
      <c r="Z109" s="84"/>
      <c r="AA109" s="84"/>
      <c r="AB109" s="84"/>
      <c r="AC109" s="84"/>
      <c r="AD109" s="84"/>
      <c r="AE109" s="84"/>
      <c r="AF109" s="84"/>
      <c r="AG109" s="84"/>
      <c r="AH109" s="84"/>
    </row>
    <row r="110" spans="1:34" x14ac:dyDescent="0.25">
      <c r="A110" s="92"/>
      <c r="B110" s="92"/>
      <c r="C110" s="92"/>
      <c r="D110" s="92"/>
      <c r="E110" s="92"/>
      <c r="F110" s="92"/>
      <c r="G110" s="92"/>
      <c r="H110" s="92"/>
      <c r="I110" s="92"/>
      <c r="J110" s="92"/>
      <c r="K110" s="334"/>
      <c r="L110" s="334"/>
      <c r="M110" s="84"/>
      <c r="N110" s="84"/>
      <c r="O110" s="84"/>
      <c r="P110" s="84"/>
      <c r="Q110" s="84"/>
      <c r="R110" s="84"/>
      <c r="S110" s="84"/>
      <c r="T110" s="84"/>
      <c r="U110" s="84"/>
      <c r="V110" s="84"/>
      <c r="W110" s="84"/>
      <c r="X110" s="84"/>
      <c r="Y110" s="84"/>
      <c r="Z110" s="84"/>
      <c r="AA110" s="84"/>
      <c r="AB110" s="84"/>
      <c r="AC110" s="84"/>
      <c r="AD110" s="84"/>
      <c r="AE110" s="84"/>
      <c r="AF110" s="84"/>
      <c r="AG110" s="84"/>
      <c r="AH110" s="84"/>
    </row>
    <row r="111" spans="1:34" x14ac:dyDescent="0.25">
      <c r="A111" s="92"/>
      <c r="B111" s="92"/>
      <c r="C111" s="92"/>
      <c r="D111" s="92"/>
      <c r="E111" s="92"/>
      <c r="F111" s="92"/>
      <c r="G111" s="92"/>
      <c r="H111" s="92"/>
      <c r="I111" s="92"/>
      <c r="J111" s="92"/>
      <c r="K111" s="334"/>
      <c r="L111" s="334"/>
      <c r="M111" s="84"/>
      <c r="N111" s="84"/>
      <c r="O111" s="84"/>
      <c r="P111" s="84"/>
      <c r="Q111" s="84"/>
      <c r="R111" s="84"/>
      <c r="S111" s="84"/>
      <c r="T111" s="84"/>
      <c r="U111" s="84"/>
      <c r="V111" s="84"/>
      <c r="W111" s="84"/>
      <c r="X111" s="84"/>
      <c r="Y111" s="84"/>
      <c r="Z111" s="84"/>
      <c r="AA111" s="84"/>
      <c r="AB111" s="84"/>
      <c r="AC111" s="84"/>
      <c r="AD111" s="84"/>
      <c r="AE111" s="84"/>
      <c r="AF111" s="84"/>
      <c r="AG111" s="84"/>
      <c r="AH111" s="84"/>
    </row>
    <row r="112" spans="1:34" x14ac:dyDescent="0.25">
      <c r="A112" s="92"/>
      <c r="B112" s="92"/>
      <c r="C112" s="92"/>
      <c r="D112" s="92"/>
      <c r="E112" s="92"/>
      <c r="F112" s="92"/>
      <c r="G112" s="92"/>
      <c r="H112" s="92"/>
      <c r="I112" s="92"/>
      <c r="J112" s="92"/>
      <c r="K112" s="334"/>
      <c r="L112" s="334"/>
      <c r="M112" s="84"/>
      <c r="N112" s="84"/>
      <c r="O112" s="84"/>
      <c r="P112" s="84"/>
      <c r="Q112" s="84"/>
      <c r="R112" s="84"/>
      <c r="S112" s="84"/>
      <c r="T112" s="84"/>
      <c r="U112" s="84"/>
      <c r="V112" s="84"/>
      <c r="W112" s="84"/>
      <c r="X112" s="84"/>
      <c r="Y112" s="84"/>
      <c r="Z112" s="84"/>
      <c r="AA112" s="84"/>
      <c r="AB112" s="84"/>
      <c r="AC112" s="84"/>
      <c r="AD112" s="84"/>
      <c r="AE112" s="84"/>
      <c r="AF112" s="84"/>
      <c r="AG112" s="84"/>
      <c r="AH112" s="84"/>
    </row>
    <row r="113" spans="1:34" x14ac:dyDescent="0.25">
      <c r="A113" s="92"/>
      <c r="B113" s="92"/>
      <c r="C113" s="92"/>
      <c r="D113" s="92"/>
      <c r="E113" s="92"/>
      <c r="F113" s="92"/>
      <c r="G113" s="92"/>
      <c r="H113" s="92"/>
      <c r="I113" s="92"/>
      <c r="J113" s="92"/>
      <c r="K113" s="334"/>
      <c r="L113" s="334"/>
      <c r="M113" s="84"/>
      <c r="N113" s="84"/>
      <c r="O113" s="84"/>
      <c r="P113" s="84"/>
      <c r="Q113" s="84"/>
      <c r="R113" s="84"/>
      <c r="S113" s="84"/>
      <c r="T113" s="84"/>
      <c r="U113" s="84"/>
      <c r="V113" s="84"/>
      <c r="W113" s="84"/>
      <c r="X113" s="84"/>
      <c r="Y113" s="84"/>
      <c r="Z113" s="84"/>
      <c r="AA113" s="84"/>
      <c r="AB113" s="84"/>
      <c r="AC113" s="84"/>
      <c r="AD113" s="84"/>
      <c r="AE113" s="84"/>
      <c r="AF113" s="84"/>
      <c r="AG113" s="84"/>
      <c r="AH113" s="84"/>
    </row>
    <row r="114" spans="1:34" x14ac:dyDescent="0.25">
      <c r="A114" s="92"/>
      <c r="B114" s="92"/>
      <c r="C114" s="92"/>
      <c r="D114" s="92"/>
      <c r="E114" s="92"/>
      <c r="F114" s="92"/>
      <c r="G114" s="92"/>
      <c r="H114" s="92"/>
      <c r="I114" s="92"/>
      <c r="J114" s="92"/>
      <c r="K114" s="334"/>
      <c r="L114" s="334"/>
      <c r="M114" s="84"/>
      <c r="N114" s="84"/>
      <c r="O114" s="84"/>
      <c r="P114" s="84"/>
      <c r="Q114" s="84"/>
      <c r="R114" s="84"/>
      <c r="S114" s="84"/>
      <c r="T114" s="84"/>
      <c r="U114" s="84"/>
      <c r="V114" s="84"/>
      <c r="W114" s="84"/>
      <c r="X114" s="84"/>
      <c r="Y114" s="84"/>
      <c r="Z114" s="84"/>
      <c r="AA114" s="84"/>
      <c r="AB114" s="84"/>
      <c r="AC114" s="84"/>
      <c r="AD114" s="84"/>
      <c r="AE114" s="84"/>
      <c r="AF114" s="84"/>
      <c r="AG114" s="84"/>
      <c r="AH114" s="84"/>
    </row>
    <row r="115" spans="1:34" x14ac:dyDescent="0.25">
      <c r="A115" s="92"/>
      <c r="B115" s="92"/>
      <c r="C115" s="92"/>
      <c r="D115" s="92"/>
      <c r="E115" s="92"/>
      <c r="F115" s="92"/>
      <c r="G115" s="92"/>
      <c r="H115" s="92"/>
      <c r="I115" s="92"/>
      <c r="J115" s="92"/>
      <c r="K115" s="334"/>
      <c r="L115" s="334"/>
      <c r="M115" s="84"/>
      <c r="N115" s="84"/>
      <c r="O115" s="84"/>
      <c r="P115" s="84"/>
      <c r="Q115" s="84"/>
      <c r="R115" s="84"/>
      <c r="S115" s="84"/>
      <c r="T115" s="84"/>
      <c r="U115" s="84"/>
      <c r="V115" s="84"/>
      <c r="W115" s="84"/>
      <c r="X115" s="84"/>
      <c r="Y115" s="84"/>
      <c r="Z115" s="84"/>
      <c r="AA115" s="84"/>
      <c r="AB115" s="84"/>
      <c r="AC115" s="84"/>
      <c r="AD115" s="84"/>
      <c r="AE115" s="84"/>
      <c r="AF115" s="84"/>
      <c r="AG115" s="84"/>
      <c r="AH115" s="84"/>
    </row>
    <row r="116" spans="1:34" x14ac:dyDescent="0.25">
      <c r="A116" s="92"/>
      <c r="B116" s="92"/>
      <c r="C116" s="92"/>
      <c r="D116" s="92"/>
      <c r="E116" s="92"/>
      <c r="F116" s="92"/>
      <c r="G116" s="92"/>
      <c r="H116" s="92"/>
      <c r="I116" s="92"/>
      <c r="J116" s="92"/>
      <c r="K116" s="334"/>
      <c r="L116" s="334"/>
      <c r="M116" s="84"/>
      <c r="N116" s="84"/>
      <c r="O116" s="84"/>
      <c r="P116" s="84"/>
      <c r="Q116" s="84"/>
      <c r="R116" s="84"/>
      <c r="S116" s="84"/>
      <c r="T116" s="84"/>
      <c r="U116" s="84"/>
      <c r="V116" s="84"/>
      <c r="W116" s="84"/>
      <c r="X116" s="84"/>
      <c r="Y116" s="84"/>
      <c r="Z116" s="84"/>
      <c r="AA116" s="84"/>
      <c r="AB116" s="84"/>
      <c r="AC116" s="84"/>
      <c r="AD116" s="84"/>
      <c r="AE116" s="84"/>
      <c r="AF116" s="84"/>
      <c r="AG116" s="84"/>
      <c r="AH116" s="84"/>
    </row>
    <row r="117" spans="1:34" x14ac:dyDescent="0.25">
      <c r="A117" s="92"/>
      <c r="B117" s="92"/>
      <c r="C117" s="92"/>
      <c r="D117" s="92"/>
      <c r="E117" s="92"/>
      <c r="F117" s="92"/>
      <c r="G117" s="92"/>
      <c r="H117" s="92"/>
      <c r="I117" s="92"/>
      <c r="J117" s="92"/>
      <c r="K117" s="334"/>
      <c r="L117" s="334"/>
      <c r="M117" s="84"/>
      <c r="N117" s="84"/>
      <c r="O117" s="84"/>
      <c r="P117" s="84"/>
      <c r="Q117" s="84"/>
      <c r="R117" s="84"/>
      <c r="S117" s="84"/>
      <c r="T117" s="84"/>
      <c r="U117" s="84"/>
      <c r="V117" s="84"/>
      <c r="W117" s="84"/>
      <c r="X117" s="84"/>
      <c r="Y117" s="84"/>
      <c r="Z117" s="84"/>
      <c r="AA117" s="84"/>
      <c r="AB117" s="84"/>
      <c r="AC117" s="84"/>
      <c r="AD117" s="84"/>
      <c r="AE117" s="84"/>
      <c r="AF117" s="84"/>
      <c r="AG117" s="84"/>
      <c r="AH117" s="84"/>
    </row>
    <row r="118" spans="1:34" x14ac:dyDescent="0.25">
      <c r="A118" s="92"/>
      <c r="B118" s="92"/>
      <c r="C118" s="92"/>
      <c r="D118" s="92"/>
      <c r="E118" s="92"/>
      <c r="F118" s="92"/>
      <c r="G118" s="92"/>
      <c r="H118" s="92"/>
      <c r="I118" s="92"/>
      <c r="J118" s="92"/>
      <c r="K118" s="334"/>
      <c r="L118" s="334"/>
      <c r="M118" s="84"/>
      <c r="N118" s="84"/>
      <c r="O118" s="84"/>
      <c r="P118" s="84"/>
      <c r="Q118" s="84"/>
      <c r="R118" s="84"/>
      <c r="S118" s="84"/>
      <c r="T118" s="84"/>
      <c r="U118" s="84"/>
      <c r="V118" s="84"/>
      <c r="W118" s="84"/>
      <c r="X118" s="84"/>
      <c r="Y118" s="84"/>
      <c r="Z118" s="84"/>
      <c r="AA118" s="84"/>
      <c r="AB118" s="84"/>
      <c r="AC118" s="84"/>
      <c r="AD118" s="84"/>
      <c r="AE118" s="84"/>
      <c r="AF118" s="84"/>
      <c r="AG118" s="84"/>
      <c r="AH118" s="84"/>
    </row>
    <row r="119" spans="1:34" x14ac:dyDescent="0.25">
      <c r="A119" s="92"/>
      <c r="B119" s="92"/>
      <c r="C119" s="92"/>
      <c r="D119" s="92"/>
      <c r="E119" s="92"/>
      <c r="F119" s="92"/>
      <c r="G119" s="92"/>
      <c r="H119" s="92"/>
      <c r="I119" s="92"/>
      <c r="J119" s="92"/>
      <c r="K119" s="334"/>
      <c r="L119" s="334"/>
      <c r="M119" s="84"/>
      <c r="N119" s="84"/>
      <c r="O119" s="84"/>
      <c r="P119" s="84"/>
      <c r="Q119" s="84"/>
      <c r="R119" s="84"/>
      <c r="S119" s="84"/>
      <c r="T119" s="84"/>
      <c r="U119" s="84"/>
      <c r="V119" s="84"/>
      <c r="W119" s="84"/>
      <c r="X119" s="84"/>
      <c r="Y119" s="84"/>
      <c r="Z119" s="84"/>
      <c r="AA119" s="84"/>
      <c r="AB119" s="84"/>
      <c r="AC119" s="84"/>
      <c r="AD119" s="84"/>
      <c r="AE119" s="84"/>
      <c r="AF119" s="84"/>
      <c r="AG119" s="84"/>
      <c r="AH119" s="84"/>
    </row>
    <row r="120" spans="1:34" x14ac:dyDescent="0.25">
      <c r="A120" s="92"/>
      <c r="B120" s="92"/>
      <c r="C120" s="92"/>
      <c r="D120" s="92"/>
      <c r="E120" s="92"/>
      <c r="F120" s="92"/>
      <c r="G120" s="92"/>
      <c r="H120" s="92"/>
      <c r="I120" s="92"/>
      <c r="J120" s="92"/>
      <c r="K120" s="334"/>
      <c r="L120" s="334"/>
      <c r="M120" s="84"/>
      <c r="N120" s="84"/>
      <c r="O120" s="84"/>
      <c r="P120" s="84"/>
      <c r="Q120" s="84"/>
      <c r="R120" s="84"/>
      <c r="S120" s="84"/>
      <c r="T120" s="84"/>
      <c r="U120" s="84"/>
      <c r="V120" s="84"/>
      <c r="W120" s="84"/>
      <c r="X120" s="84"/>
      <c r="Y120" s="84"/>
      <c r="Z120" s="84"/>
      <c r="AA120" s="84"/>
      <c r="AB120" s="84"/>
      <c r="AC120" s="84"/>
      <c r="AD120" s="84"/>
      <c r="AE120" s="84"/>
      <c r="AF120" s="84"/>
      <c r="AG120" s="84"/>
      <c r="AH120" s="84"/>
    </row>
    <row r="121" spans="1:34" x14ac:dyDescent="0.25">
      <c r="A121" s="92"/>
      <c r="B121" s="92"/>
      <c r="C121" s="92"/>
      <c r="D121" s="92"/>
      <c r="E121" s="92"/>
      <c r="F121" s="92"/>
      <c r="G121" s="92"/>
      <c r="H121" s="92"/>
      <c r="I121" s="92"/>
      <c r="J121" s="92"/>
      <c r="K121" s="334"/>
      <c r="L121" s="334"/>
      <c r="M121" s="84"/>
      <c r="N121" s="84"/>
      <c r="O121" s="84"/>
      <c r="P121" s="84"/>
      <c r="Q121" s="84"/>
      <c r="R121" s="84"/>
      <c r="S121" s="84"/>
      <c r="T121" s="84"/>
      <c r="U121" s="84"/>
      <c r="V121" s="84"/>
      <c r="W121" s="84"/>
      <c r="X121" s="84"/>
      <c r="Y121" s="84"/>
      <c r="Z121" s="84"/>
      <c r="AA121" s="84"/>
      <c r="AB121" s="84"/>
      <c r="AC121" s="84"/>
      <c r="AD121" s="84"/>
      <c r="AE121" s="84"/>
      <c r="AF121" s="84"/>
      <c r="AG121" s="84"/>
      <c r="AH121" s="84"/>
    </row>
    <row r="122" spans="1:34" x14ac:dyDescent="0.25">
      <c r="A122" s="92"/>
      <c r="B122" s="92"/>
      <c r="C122" s="92"/>
      <c r="D122" s="92"/>
      <c r="E122" s="92"/>
      <c r="F122" s="92"/>
      <c r="G122" s="92"/>
      <c r="H122" s="92"/>
      <c r="I122" s="92"/>
      <c r="J122" s="92"/>
      <c r="K122" s="334"/>
      <c r="L122" s="334"/>
      <c r="M122" s="84"/>
      <c r="N122" s="84"/>
      <c r="O122" s="84"/>
      <c r="P122" s="84"/>
      <c r="Q122" s="84"/>
      <c r="R122" s="84"/>
      <c r="S122" s="84"/>
      <c r="T122" s="84"/>
      <c r="U122" s="84"/>
      <c r="V122" s="84"/>
      <c r="W122" s="84"/>
      <c r="X122" s="84"/>
      <c r="Y122" s="84"/>
      <c r="Z122" s="84"/>
      <c r="AA122" s="84"/>
      <c r="AB122" s="84"/>
      <c r="AC122" s="84"/>
      <c r="AD122" s="84"/>
      <c r="AE122" s="84"/>
      <c r="AF122" s="84"/>
      <c r="AG122" s="84"/>
      <c r="AH122" s="84"/>
    </row>
    <row r="123" spans="1:34" x14ac:dyDescent="0.25">
      <c r="A123" s="92"/>
      <c r="B123" s="92"/>
      <c r="C123" s="92"/>
      <c r="D123" s="92"/>
      <c r="E123" s="92"/>
      <c r="F123" s="92"/>
      <c r="G123" s="92"/>
      <c r="H123" s="92"/>
      <c r="I123" s="92"/>
      <c r="J123" s="92"/>
      <c r="K123" s="334"/>
      <c r="L123" s="334"/>
      <c r="M123" s="84"/>
      <c r="N123" s="84"/>
      <c r="O123" s="84"/>
      <c r="P123" s="84"/>
      <c r="Q123" s="84"/>
      <c r="R123" s="84"/>
      <c r="S123" s="84"/>
      <c r="T123" s="84"/>
      <c r="U123" s="84"/>
      <c r="V123" s="84"/>
      <c r="W123" s="84"/>
      <c r="X123" s="84"/>
      <c r="Y123" s="84"/>
      <c r="Z123" s="84"/>
      <c r="AA123" s="84"/>
      <c r="AB123" s="84"/>
      <c r="AC123" s="84"/>
      <c r="AD123" s="84"/>
      <c r="AE123" s="84"/>
      <c r="AF123" s="84"/>
      <c r="AG123" s="84"/>
      <c r="AH123" s="84"/>
    </row>
    <row r="124" spans="1:34" x14ac:dyDescent="0.25">
      <c r="A124" s="92"/>
      <c r="B124" s="92"/>
      <c r="C124" s="92"/>
      <c r="D124" s="92"/>
      <c r="E124" s="92"/>
      <c r="F124" s="92"/>
      <c r="G124" s="92"/>
      <c r="H124" s="92"/>
      <c r="I124" s="92"/>
      <c r="J124" s="92"/>
      <c r="K124" s="334"/>
      <c r="L124" s="334"/>
      <c r="M124" s="84"/>
      <c r="N124" s="84"/>
      <c r="O124" s="84"/>
      <c r="P124" s="84"/>
      <c r="Q124" s="84"/>
      <c r="R124" s="84"/>
      <c r="S124" s="84"/>
      <c r="T124" s="84"/>
      <c r="U124" s="84"/>
      <c r="V124" s="84"/>
      <c r="W124" s="84"/>
      <c r="X124" s="84"/>
      <c r="Y124" s="84"/>
      <c r="Z124" s="84"/>
      <c r="AA124" s="84"/>
      <c r="AB124" s="84"/>
      <c r="AC124" s="84"/>
      <c r="AD124" s="84"/>
      <c r="AE124" s="84"/>
      <c r="AF124" s="84"/>
      <c r="AG124" s="84"/>
      <c r="AH124" s="84"/>
    </row>
    <row r="125" spans="1:34" x14ac:dyDescent="0.25">
      <c r="A125" s="92"/>
      <c r="B125" s="92"/>
      <c r="C125" s="92"/>
      <c r="D125" s="92"/>
      <c r="E125" s="92"/>
      <c r="F125" s="92"/>
      <c r="G125" s="92"/>
      <c r="H125" s="92"/>
      <c r="I125" s="92"/>
      <c r="J125" s="92"/>
      <c r="K125" s="334"/>
      <c r="L125" s="334"/>
      <c r="M125" s="84"/>
      <c r="N125" s="84"/>
      <c r="O125" s="84"/>
      <c r="P125" s="84"/>
      <c r="Q125" s="84"/>
      <c r="R125" s="84"/>
      <c r="S125" s="84"/>
      <c r="T125" s="84"/>
      <c r="U125" s="84"/>
      <c r="V125" s="84"/>
      <c r="W125" s="84"/>
      <c r="X125" s="84"/>
      <c r="Y125" s="84"/>
      <c r="Z125" s="84"/>
      <c r="AA125" s="84"/>
      <c r="AB125" s="84"/>
      <c r="AC125" s="84"/>
      <c r="AD125" s="84"/>
      <c r="AE125" s="84"/>
      <c r="AF125" s="84"/>
      <c r="AG125" s="84"/>
      <c r="AH125" s="84"/>
    </row>
    <row r="126" spans="1:34" x14ac:dyDescent="0.25">
      <c r="A126" s="92"/>
      <c r="B126" s="92"/>
      <c r="C126" s="92"/>
      <c r="D126" s="92"/>
      <c r="E126" s="92"/>
      <c r="F126" s="92"/>
      <c r="G126" s="92"/>
      <c r="H126" s="92"/>
      <c r="I126" s="92"/>
      <c r="J126" s="92"/>
      <c r="K126" s="334"/>
      <c r="L126" s="334"/>
      <c r="M126" s="84"/>
      <c r="N126" s="84"/>
      <c r="O126" s="84"/>
      <c r="P126" s="84"/>
      <c r="Q126" s="84"/>
      <c r="R126" s="84"/>
      <c r="S126" s="84"/>
      <c r="T126" s="84"/>
      <c r="U126" s="84"/>
      <c r="V126" s="84"/>
      <c r="W126" s="84"/>
      <c r="X126" s="84"/>
      <c r="Y126" s="84"/>
      <c r="Z126" s="84"/>
      <c r="AA126" s="84"/>
      <c r="AB126" s="84"/>
      <c r="AC126" s="84"/>
      <c r="AD126" s="84"/>
      <c r="AE126" s="84"/>
      <c r="AF126" s="84"/>
      <c r="AG126" s="84"/>
      <c r="AH126" s="84"/>
    </row>
    <row r="127" spans="1:34" x14ac:dyDescent="0.25">
      <c r="A127" s="92"/>
      <c r="B127" s="92"/>
      <c r="C127" s="92"/>
      <c r="D127" s="92"/>
      <c r="E127" s="92"/>
      <c r="F127" s="92"/>
      <c r="G127" s="92"/>
      <c r="H127" s="92"/>
      <c r="I127" s="92"/>
      <c r="J127" s="92"/>
      <c r="K127" s="334"/>
      <c r="L127" s="334"/>
      <c r="M127" s="84"/>
      <c r="N127" s="84"/>
      <c r="O127" s="84"/>
      <c r="P127" s="84"/>
      <c r="Q127" s="84"/>
      <c r="R127" s="84"/>
      <c r="S127" s="84"/>
      <c r="T127" s="84"/>
      <c r="U127" s="84"/>
      <c r="V127" s="84"/>
      <c r="W127" s="84"/>
      <c r="X127" s="84"/>
      <c r="Y127" s="84"/>
      <c r="Z127" s="84"/>
      <c r="AA127" s="84"/>
      <c r="AB127" s="84"/>
      <c r="AC127" s="84"/>
      <c r="AD127" s="84"/>
      <c r="AE127" s="84"/>
      <c r="AF127" s="84"/>
      <c r="AG127" s="84"/>
      <c r="AH127" s="84"/>
    </row>
    <row r="128" spans="1:34" x14ac:dyDescent="0.25">
      <c r="A128" s="92"/>
      <c r="B128" s="92"/>
      <c r="C128" s="92"/>
      <c r="D128" s="92"/>
      <c r="E128" s="92"/>
      <c r="F128" s="92"/>
      <c r="G128" s="92"/>
      <c r="H128" s="92"/>
      <c r="I128" s="92"/>
      <c r="J128" s="92"/>
      <c r="K128" s="334"/>
      <c r="L128" s="334"/>
      <c r="M128" s="84"/>
      <c r="N128" s="84"/>
      <c r="O128" s="84"/>
      <c r="P128" s="84"/>
      <c r="Q128" s="84"/>
      <c r="R128" s="84"/>
      <c r="S128" s="84"/>
      <c r="T128" s="84"/>
      <c r="U128" s="84"/>
      <c r="V128" s="84"/>
      <c r="W128" s="84"/>
      <c r="X128" s="84"/>
      <c r="Y128" s="84"/>
      <c r="Z128" s="84"/>
      <c r="AA128" s="84"/>
      <c r="AB128" s="84"/>
      <c r="AC128" s="84"/>
      <c r="AD128" s="84"/>
      <c r="AE128" s="84"/>
      <c r="AF128" s="84"/>
      <c r="AG128" s="84"/>
      <c r="AH128" s="84"/>
    </row>
    <row r="129" spans="1:34" x14ac:dyDescent="0.25">
      <c r="A129" s="92"/>
      <c r="B129" s="92"/>
      <c r="C129" s="92"/>
      <c r="D129" s="92"/>
      <c r="E129" s="92"/>
      <c r="F129" s="92"/>
      <c r="G129" s="92"/>
      <c r="H129" s="92"/>
      <c r="I129" s="92"/>
      <c r="J129" s="92"/>
      <c r="K129" s="334"/>
      <c r="L129" s="334"/>
      <c r="M129" s="84"/>
      <c r="N129" s="84"/>
      <c r="O129" s="84"/>
      <c r="P129" s="84"/>
      <c r="Q129" s="84"/>
      <c r="R129" s="84"/>
      <c r="S129" s="84"/>
      <c r="T129" s="84"/>
      <c r="U129" s="84"/>
      <c r="V129" s="84"/>
      <c r="W129" s="84"/>
      <c r="X129" s="84"/>
      <c r="Y129" s="84"/>
      <c r="Z129" s="84"/>
      <c r="AA129" s="84"/>
      <c r="AB129" s="84"/>
      <c r="AC129" s="84"/>
      <c r="AD129" s="84"/>
      <c r="AE129" s="84"/>
      <c r="AF129" s="84"/>
      <c r="AG129" s="84"/>
      <c r="AH129" s="84"/>
    </row>
    <row r="130" spans="1:34" x14ac:dyDescent="0.25">
      <c r="A130" s="92"/>
      <c r="B130" s="92"/>
      <c r="C130" s="92"/>
      <c r="D130" s="92"/>
      <c r="E130" s="92"/>
      <c r="F130" s="92"/>
      <c r="G130" s="92"/>
      <c r="H130" s="92"/>
      <c r="I130" s="92"/>
      <c r="J130" s="92"/>
      <c r="K130" s="334"/>
      <c r="L130" s="334"/>
      <c r="M130" s="84"/>
      <c r="N130" s="84"/>
      <c r="O130" s="84"/>
      <c r="P130" s="84"/>
      <c r="Q130" s="84"/>
      <c r="R130" s="84"/>
      <c r="S130" s="84"/>
      <c r="T130" s="84"/>
      <c r="U130" s="84"/>
      <c r="V130" s="84"/>
      <c r="W130" s="84"/>
      <c r="X130" s="84"/>
      <c r="Y130" s="84"/>
      <c r="Z130" s="84"/>
      <c r="AA130" s="84"/>
      <c r="AB130" s="84"/>
      <c r="AC130" s="84"/>
      <c r="AD130" s="84"/>
      <c r="AE130" s="84"/>
      <c r="AF130" s="84"/>
      <c r="AG130" s="84"/>
      <c r="AH130" s="84"/>
    </row>
    <row r="131" spans="1:34" x14ac:dyDescent="0.25">
      <c r="A131" s="92"/>
      <c r="B131" s="92"/>
      <c r="C131" s="92"/>
      <c r="D131" s="92"/>
      <c r="E131" s="92"/>
      <c r="F131" s="92"/>
      <c r="G131" s="92"/>
      <c r="H131" s="92"/>
      <c r="I131" s="92"/>
      <c r="J131" s="92"/>
      <c r="K131" s="334"/>
      <c r="L131" s="334"/>
      <c r="M131" s="84"/>
      <c r="N131" s="84"/>
      <c r="O131" s="84"/>
      <c r="P131" s="84"/>
      <c r="Q131" s="84"/>
      <c r="R131" s="84"/>
      <c r="S131" s="84"/>
      <c r="T131" s="84"/>
      <c r="U131" s="84"/>
      <c r="V131" s="84"/>
      <c r="W131" s="84"/>
      <c r="X131" s="84"/>
      <c r="Y131" s="84"/>
      <c r="Z131" s="84"/>
      <c r="AA131" s="84"/>
      <c r="AB131" s="84"/>
      <c r="AC131" s="84"/>
      <c r="AD131" s="84"/>
      <c r="AE131" s="84"/>
      <c r="AF131" s="84"/>
      <c r="AG131" s="84"/>
      <c r="AH131" s="84"/>
    </row>
    <row r="132" spans="1:34" x14ac:dyDescent="0.25">
      <c r="A132" s="92"/>
      <c r="B132" s="92"/>
      <c r="C132" s="92"/>
      <c r="D132" s="92"/>
      <c r="E132" s="92"/>
      <c r="F132" s="92"/>
      <c r="G132" s="92"/>
      <c r="H132" s="92"/>
      <c r="I132" s="92"/>
      <c r="J132" s="92"/>
      <c r="K132" s="334"/>
      <c r="L132" s="334"/>
      <c r="M132" s="84"/>
      <c r="N132" s="84"/>
      <c r="O132" s="84"/>
      <c r="P132" s="84"/>
      <c r="Q132" s="84"/>
      <c r="R132" s="84"/>
      <c r="S132" s="84"/>
      <c r="T132" s="84"/>
      <c r="U132" s="84"/>
      <c r="V132" s="84"/>
      <c r="W132" s="84"/>
      <c r="X132" s="84"/>
      <c r="Y132" s="84"/>
      <c r="Z132" s="84"/>
      <c r="AA132" s="84"/>
      <c r="AB132" s="84"/>
      <c r="AC132" s="84"/>
      <c r="AD132" s="84"/>
      <c r="AE132" s="84"/>
      <c r="AF132" s="84"/>
      <c r="AG132" s="84"/>
      <c r="AH132" s="84"/>
    </row>
    <row r="133" spans="1:34" x14ac:dyDescent="0.25">
      <c r="A133" s="92"/>
      <c r="B133" s="92"/>
      <c r="C133" s="92"/>
      <c r="D133" s="92"/>
      <c r="E133" s="92"/>
      <c r="F133" s="92"/>
      <c r="G133" s="92"/>
      <c r="H133" s="92"/>
      <c r="I133" s="92"/>
      <c r="J133" s="92"/>
      <c r="K133" s="334"/>
      <c r="L133" s="334"/>
      <c r="M133" s="84"/>
      <c r="N133" s="84"/>
      <c r="O133" s="84"/>
      <c r="P133" s="84"/>
      <c r="Q133" s="84"/>
      <c r="R133" s="84"/>
      <c r="S133" s="84"/>
      <c r="T133" s="84"/>
      <c r="U133" s="84"/>
      <c r="V133" s="84"/>
      <c r="W133" s="84"/>
      <c r="X133" s="84"/>
      <c r="Y133" s="84"/>
      <c r="Z133" s="84"/>
      <c r="AA133" s="84"/>
      <c r="AB133" s="84"/>
      <c r="AC133" s="84"/>
      <c r="AD133" s="84"/>
      <c r="AE133" s="84"/>
      <c r="AF133" s="84"/>
      <c r="AG133" s="84"/>
      <c r="AH133" s="84"/>
    </row>
    <row r="134" spans="1:34" x14ac:dyDescent="0.25">
      <c r="A134" s="92"/>
      <c r="B134" s="92"/>
      <c r="C134" s="92"/>
      <c r="D134" s="92"/>
      <c r="E134" s="92"/>
      <c r="F134" s="92"/>
      <c r="G134" s="92"/>
      <c r="H134" s="92"/>
      <c r="I134" s="92"/>
      <c r="J134" s="92"/>
      <c r="K134" s="334"/>
      <c r="L134" s="334"/>
      <c r="M134" s="84"/>
      <c r="N134" s="84"/>
      <c r="O134" s="84"/>
      <c r="P134" s="84"/>
      <c r="Q134" s="84"/>
      <c r="R134" s="84"/>
      <c r="S134" s="84"/>
      <c r="T134" s="84"/>
      <c r="U134" s="84"/>
      <c r="V134" s="84"/>
      <c r="W134" s="84"/>
      <c r="X134" s="84"/>
      <c r="Y134" s="84"/>
      <c r="Z134" s="84"/>
      <c r="AA134" s="84"/>
      <c r="AB134" s="84"/>
      <c r="AC134" s="84"/>
      <c r="AD134" s="84"/>
      <c r="AE134" s="84"/>
      <c r="AF134" s="84"/>
      <c r="AG134" s="84"/>
      <c r="AH134" s="84"/>
    </row>
    <row r="135" spans="1:34" x14ac:dyDescent="0.25">
      <c r="A135" s="92"/>
      <c r="B135" s="92"/>
      <c r="C135" s="92"/>
      <c r="D135" s="92"/>
      <c r="E135" s="92"/>
      <c r="F135" s="92"/>
      <c r="G135" s="92"/>
      <c r="H135" s="92"/>
      <c r="I135" s="92"/>
      <c r="J135" s="92"/>
      <c r="K135" s="334"/>
      <c r="L135" s="334"/>
      <c r="M135" s="84"/>
      <c r="N135" s="84"/>
      <c r="O135" s="84"/>
      <c r="P135" s="84"/>
      <c r="Q135" s="84"/>
      <c r="R135" s="84"/>
      <c r="S135" s="84"/>
      <c r="T135" s="84"/>
      <c r="U135" s="84"/>
      <c r="V135" s="84"/>
      <c r="W135" s="84"/>
      <c r="X135" s="84"/>
      <c r="Y135" s="84"/>
      <c r="Z135" s="84"/>
      <c r="AA135" s="84"/>
      <c r="AB135" s="84"/>
      <c r="AC135" s="84"/>
      <c r="AD135" s="84"/>
      <c r="AE135" s="84"/>
      <c r="AF135" s="84"/>
      <c r="AG135" s="84"/>
      <c r="AH135" s="84"/>
    </row>
    <row r="136" spans="1:34" x14ac:dyDescent="0.25">
      <c r="A136" s="92"/>
      <c r="B136" s="92"/>
      <c r="C136" s="92"/>
      <c r="D136" s="92"/>
      <c r="E136" s="92"/>
      <c r="F136" s="92"/>
      <c r="G136" s="92"/>
      <c r="H136" s="92"/>
      <c r="I136" s="92"/>
      <c r="J136" s="92"/>
      <c r="K136" s="334"/>
      <c r="L136" s="334"/>
      <c r="M136" s="84"/>
      <c r="N136" s="84"/>
      <c r="O136" s="84"/>
      <c r="P136" s="84"/>
      <c r="Q136" s="84"/>
      <c r="R136" s="84"/>
      <c r="S136" s="84"/>
      <c r="T136" s="84"/>
      <c r="U136" s="84"/>
      <c r="V136" s="84"/>
      <c r="W136" s="84"/>
      <c r="X136" s="84"/>
      <c r="Y136" s="84"/>
      <c r="Z136" s="84"/>
      <c r="AA136" s="84"/>
      <c r="AB136" s="84"/>
      <c r="AC136" s="84"/>
      <c r="AD136" s="84"/>
      <c r="AE136" s="84"/>
      <c r="AF136" s="84"/>
      <c r="AG136" s="84"/>
      <c r="AH136" s="84"/>
    </row>
    <row r="137" spans="1:34" x14ac:dyDescent="0.25">
      <c r="A137" s="92"/>
      <c r="B137" s="92"/>
      <c r="C137" s="92"/>
      <c r="D137" s="92"/>
      <c r="E137" s="92"/>
      <c r="F137" s="92"/>
      <c r="G137" s="92"/>
      <c r="H137" s="92"/>
      <c r="I137" s="92"/>
      <c r="J137" s="92"/>
      <c r="K137" s="334"/>
      <c r="L137" s="334"/>
      <c r="M137" s="84"/>
      <c r="N137" s="84"/>
      <c r="O137" s="84"/>
      <c r="P137" s="84"/>
      <c r="Q137" s="84"/>
      <c r="R137" s="84"/>
      <c r="S137" s="84"/>
      <c r="T137" s="84"/>
      <c r="U137" s="84"/>
      <c r="V137" s="84"/>
      <c r="W137" s="84"/>
      <c r="X137" s="84"/>
      <c r="Y137" s="84"/>
      <c r="Z137" s="84"/>
      <c r="AA137" s="84"/>
      <c r="AB137" s="84"/>
      <c r="AC137" s="84"/>
      <c r="AD137" s="84"/>
      <c r="AE137" s="84"/>
      <c r="AF137" s="84"/>
      <c r="AG137" s="84"/>
      <c r="AH137" s="84"/>
    </row>
    <row r="138" spans="1:34" x14ac:dyDescent="0.25">
      <c r="A138" s="92"/>
      <c r="B138" s="92"/>
      <c r="C138" s="92"/>
      <c r="D138" s="92"/>
      <c r="E138" s="92"/>
      <c r="F138" s="92"/>
      <c r="G138" s="92"/>
      <c r="H138" s="92"/>
      <c r="I138" s="92"/>
      <c r="J138" s="92"/>
      <c r="K138" s="334"/>
      <c r="L138" s="334"/>
      <c r="M138" s="84"/>
      <c r="N138" s="84"/>
      <c r="O138" s="84"/>
      <c r="P138" s="84"/>
      <c r="Q138" s="84"/>
      <c r="R138" s="84"/>
      <c r="S138" s="84"/>
      <c r="T138" s="84"/>
      <c r="U138" s="84"/>
      <c r="V138" s="84"/>
      <c r="W138" s="84"/>
      <c r="X138" s="84"/>
      <c r="Y138" s="84"/>
      <c r="Z138" s="84"/>
      <c r="AA138" s="84"/>
      <c r="AB138" s="84"/>
      <c r="AC138" s="84"/>
      <c r="AD138" s="84"/>
      <c r="AE138" s="84"/>
      <c r="AF138" s="84"/>
      <c r="AG138" s="84"/>
      <c r="AH138" s="84"/>
    </row>
    <row r="139" spans="1:34" x14ac:dyDescent="0.25">
      <c r="A139" s="92"/>
      <c r="B139" s="92"/>
      <c r="C139" s="92"/>
      <c r="D139" s="92"/>
      <c r="E139" s="92"/>
      <c r="F139" s="92"/>
      <c r="G139" s="92"/>
      <c r="H139" s="92"/>
      <c r="I139" s="92"/>
      <c r="J139" s="92"/>
      <c r="K139" s="334"/>
      <c r="L139" s="334"/>
      <c r="M139" s="84"/>
      <c r="N139" s="84"/>
      <c r="O139" s="84"/>
      <c r="P139" s="84"/>
      <c r="Q139" s="84"/>
      <c r="R139" s="84"/>
      <c r="S139" s="84"/>
      <c r="T139" s="84"/>
      <c r="U139" s="84"/>
      <c r="V139" s="84"/>
      <c r="W139" s="84"/>
      <c r="X139" s="84"/>
      <c r="Y139" s="84"/>
      <c r="Z139" s="84"/>
      <c r="AA139" s="84"/>
      <c r="AB139" s="84"/>
      <c r="AC139" s="84"/>
      <c r="AD139" s="84"/>
      <c r="AE139" s="84"/>
      <c r="AF139" s="84"/>
      <c r="AG139" s="84"/>
      <c r="AH139" s="84"/>
    </row>
    <row r="140" spans="1:34" x14ac:dyDescent="0.25">
      <c r="A140" s="92"/>
      <c r="B140" s="92"/>
      <c r="C140" s="92"/>
      <c r="D140" s="92"/>
      <c r="E140" s="92"/>
      <c r="F140" s="92"/>
      <c r="G140" s="92"/>
      <c r="H140" s="92"/>
      <c r="I140" s="92"/>
      <c r="J140" s="92"/>
      <c r="K140" s="334"/>
      <c r="L140" s="334"/>
      <c r="M140" s="84"/>
      <c r="N140" s="84"/>
      <c r="O140" s="84"/>
      <c r="P140" s="84"/>
      <c r="Q140" s="84"/>
      <c r="R140" s="84"/>
      <c r="S140" s="84"/>
      <c r="T140" s="84"/>
      <c r="U140" s="84"/>
      <c r="V140" s="84"/>
      <c r="W140" s="84"/>
      <c r="X140" s="84"/>
      <c r="Y140" s="84"/>
      <c r="Z140" s="84"/>
      <c r="AA140" s="84"/>
      <c r="AB140" s="84"/>
      <c r="AC140" s="84"/>
      <c r="AD140" s="84"/>
      <c r="AE140" s="84"/>
      <c r="AF140" s="84"/>
      <c r="AG140" s="84"/>
      <c r="AH140" s="84"/>
    </row>
    <row r="141" spans="1:34" x14ac:dyDescent="0.25">
      <c r="A141" s="92"/>
      <c r="B141" s="92"/>
      <c r="C141" s="92"/>
      <c r="D141" s="92"/>
      <c r="E141" s="92"/>
      <c r="F141" s="92"/>
      <c r="G141" s="92"/>
      <c r="H141" s="92"/>
      <c r="I141" s="92"/>
      <c r="J141" s="92"/>
      <c r="K141" s="334"/>
      <c r="L141" s="334"/>
      <c r="M141" s="84"/>
      <c r="N141" s="84"/>
      <c r="O141" s="84"/>
      <c r="P141" s="84"/>
      <c r="Q141" s="84"/>
      <c r="R141" s="84"/>
      <c r="S141" s="84"/>
      <c r="T141" s="84"/>
      <c r="U141" s="84"/>
      <c r="V141" s="84"/>
      <c r="W141" s="84"/>
      <c r="X141" s="84"/>
      <c r="Y141" s="84"/>
      <c r="Z141" s="84"/>
      <c r="AA141" s="84"/>
      <c r="AB141" s="84"/>
      <c r="AC141" s="84"/>
      <c r="AD141" s="84"/>
      <c r="AE141" s="84"/>
      <c r="AF141" s="84"/>
      <c r="AG141" s="84"/>
      <c r="AH141" s="84"/>
    </row>
    <row r="142" spans="1:34" x14ac:dyDescent="0.25">
      <c r="A142" s="92"/>
      <c r="B142" s="92"/>
      <c r="C142" s="92"/>
      <c r="D142" s="92"/>
      <c r="E142" s="92"/>
      <c r="F142" s="92"/>
      <c r="G142" s="92"/>
      <c r="H142" s="92"/>
      <c r="I142" s="92"/>
      <c r="J142" s="92"/>
      <c r="K142" s="334"/>
      <c r="L142" s="334"/>
      <c r="M142" s="84"/>
      <c r="N142" s="84"/>
      <c r="O142" s="84"/>
      <c r="P142" s="84"/>
      <c r="Q142" s="84"/>
      <c r="R142" s="84"/>
      <c r="S142" s="84"/>
      <c r="T142" s="84"/>
      <c r="U142" s="84"/>
      <c r="V142" s="84"/>
      <c r="W142" s="84"/>
      <c r="X142" s="84"/>
      <c r="Y142" s="84"/>
      <c r="Z142" s="84"/>
      <c r="AA142" s="84"/>
      <c r="AB142" s="84"/>
      <c r="AC142" s="84"/>
      <c r="AD142" s="84"/>
      <c r="AE142" s="84"/>
      <c r="AF142" s="84"/>
      <c r="AG142" s="84"/>
      <c r="AH142" s="84"/>
    </row>
    <row r="143" spans="1:34" x14ac:dyDescent="0.25">
      <c r="A143" s="92"/>
      <c r="B143" s="92"/>
      <c r="C143" s="92"/>
      <c r="D143" s="92"/>
      <c r="E143" s="92"/>
      <c r="F143" s="92"/>
      <c r="G143" s="92"/>
      <c r="H143" s="92"/>
      <c r="I143" s="92"/>
      <c r="J143" s="92"/>
      <c r="K143" s="334"/>
      <c r="L143" s="334"/>
      <c r="M143" s="84"/>
      <c r="N143" s="84"/>
      <c r="O143" s="84"/>
      <c r="P143" s="84"/>
      <c r="Q143" s="84"/>
      <c r="R143" s="84"/>
      <c r="S143" s="84"/>
      <c r="T143" s="84"/>
      <c r="U143" s="84"/>
      <c r="V143" s="84"/>
      <c r="W143" s="84"/>
      <c r="X143" s="84"/>
      <c r="Y143" s="84"/>
      <c r="Z143" s="84"/>
      <c r="AA143" s="84"/>
      <c r="AB143" s="84"/>
      <c r="AC143" s="84"/>
      <c r="AD143" s="84"/>
      <c r="AE143" s="84"/>
      <c r="AF143" s="84"/>
      <c r="AG143" s="84"/>
      <c r="AH143" s="84"/>
    </row>
    <row r="144" spans="1:34" x14ac:dyDescent="0.25">
      <c r="A144" s="92"/>
      <c r="B144" s="92"/>
      <c r="C144" s="92"/>
      <c r="D144" s="92"/>
      <c r="E144" s="92"/>
      <c r="F144" s="92"/>
      <c r="G144" s="92"/>
      <c r="H144" s="92"/>
      <c r="I144" s="92"/>
      <c r="J144" s="92"/>
      <c r="K144" s="334"/>
      <c r="L144" s="334"/>
      <c r="M144" s="84"/>
      <c r="N144" s="84"/>
      <c r="O144" s="84"/>
      <c r="P144" s="84"/>
      <c r="Q144" s="84"/>
      <c r="R144" s="84"/>
      <c r="S144" s="84"/>
      <c r="T144" s="84"/>
      <c r="U144" s="84"/>
      <c r="V144" s="84"/>
      <c r="W144" s="84"/>
      <c r="X144" s="84"/>
      <c r="Y144" s="84"/>
      <c r="Z144" s="84"/>
      <c r="AA144" s="84"/>
      <c r="AB144" s="84"/>
      <c r="AC144" s="84"/>
      <c r="AD144" s="84"/>
      <c r="AE144" s="84"/>
      <c r="AF144" s="84"/>
      <c r="AG144" s="84"/>
      <c r="AH144" s="84"/>
    </row>
    <row r="145" spans="1:34" x14ac:dyDescent="0.25">
      <c r="A145" s="92"/>
      <c r="B145" s="92"/>
      <c r="C145" s="92"/>
      <c r="D145" s="92"/>
      <c r="E145" s="92"/>
      <c r="F145" s="92"/>
      <c r="G145" s="92"/>
      <c r="H145" s="92"/>
      <c r="I145" s="92"/>
      <c r="J145" s="92"/>
      <c r="K145" s="334"/>
      <c r="L145" s="334"/>
      <c r="M145" s="84"/>
      <c r="N145" s="84"/>
      <c r="O145" s="84"/>
      <c r="P145" s="84"/>
      <c r="Q145" s="84"/>
      <c r="R145" s="84"/>
      <c r="S145" s="84"/>
      <c r="T145" s="84"/>
      <c r="U145" s="84"/>
      <c r="V145" s="84"/>
      <c r="W145" s="84"/>
      <c r="X145" s="84"/>
      <c r="Y145" s="84"/>
      <c r="Z145" s="84"/>
      <c r="AA145" s="84"/>
      <c r="AB145" s="84"/>
      <c r="AC145" s="84"/>
      <c r="AD145" s="84"/>
      <c r="AE145" s="84"/>
      <c r="AF145" s="84"/>
      <c r="AG145" s="84"/>
      <c r="AH145" s="84"/>
    </row>
    <row r="146" spans="1:34" x14ac:dyDescent="0.25">
      <c r="A146" s="92"/>
      <c r="B146" s="92"/>
      <c r="C146" s="92"/>
      <c r="D146" s="92"/>
      <c r="E146" s="92"/>
      <c r="F146" s="92"/>
      <c r="G146" s="92"/>
      <c r="H146" s="92"/>
      <c r="I146" s="92"/>
      <c r="J146" s="92"/>
      <c r="K146" s="334"/>
      <c r="L146" s="334"/>
      <c r="M146" s="84"/>
      <c r="N146" s="84"/>
      <c r="O146" s="84"/>
      <c r="P146" s="84"/>
      <c r="Q146" s="84"/>
      <c r="R146" s="84"/>
      <c r="S146" s="84"/>
      <c r="T146" s="84"/>
      <c r="U146" s="84"/>
      <c r="V146" s="84"/>
      <c r="W146" s="84"/>
      <c r="X146" s="84"/>
      <c r="Y146" s="84"/>
      <c r="Z146" s="84"/>
      <c r="AA146" s="84"/>
      <c r="AB146" s="84"/>
      <c r="AC146" s="84"/>
      <c r="AD146" s="84"/>
      <c r="AE146" s="84"/>
      <c r="AF146" s="84"/>
      <c r="AG146" s="84"/>
      <c r="AH146" s="84"/>
    </row>
    <row r="147" spans="1:34" x14ac:dyDescent="0.25">
      <c r="A147" s="92"/>
      <c r="B147" s="92"/>
      <c r="C147" s="92"/>
      <c r="D147" s="92"/>
      <c r="E147" s="92"/>
      <c r="F147" s="92"/>
      <c r="G147" s="92"/>
      <c r="H147" s="92"/>
      <c r="I147" s="92"/>
      <c r="J147" s="92"/>
      <c r="K147" s="334"/>
      <c r="L147" s="334"/>
      <c r="M147" s="84"/>
      <c r="N147" s="84"/>
      <c r="O147" s="84"/>
      <c r="P147" s="84"/>
      <c r="Q147" s="84"/>
      <c r="R147" s="84"/>
      <c r="S147" s="84"/>
      <c r="T147" s="84"/>
      <c r="U147" s="84"/>
      <c r="V147" s="84"/>
      <c r="W147" s="84"/>
      <c r="X147" s="84"/>
      <c r="Y147" s="84"/>
      <c r="Z147" s="84"/>
      <c r="AA147" s="84"/>
      <c r="AB147" s="84"/>
      <c r="AC147" s="84"/>
      <c r="AD147" s="84"/>
      <c r="AE147" s="84"/>
      <c r="AF147" s="84"/>
      <c r="AG147" s="84"/>
      <c r="AH147" s="84"/>
    </row>
    <row r="148" spans="1:34" x14ac:dyDescent="0.25">
      <c r="A148" s="92"/>
      <c r="B148" s="92"/>
      <c r="C148" s="92"/>
      <c r="D148" s="92"/>
      <c r="E148" s="92"/>
      <c r="F148" s="92"/>
      <c r="G148" s="92"/>
      <c r="H148" s="92"/>
      <c r="I148" s="92"/>
      <c r="J148" s="92"/>
      <c r="K148" s="334"/>
      <c r="L148" s="334"/>
      <c r="M148" s="84"/>
      <c r="N148" s="84"/>
      <c r="O148" s="84"/>
      <c r="P148" s="84"/>
      <c r="Q148" s="84"/>
      <c r="R148" s="84"/>
      <c r="S148" s="84"/>
      <c r="T148" s="84"/>
      <c r="U148" s="84"/>
      <c r="V148" s="84"/>
      <c r="W148" s="84"/>
      <c r="X148" s="84"/>
      <c r="Y148" s="84"/>
      <c r="Z148" s="84"/>
      <c r="AA148" s="84"/>
      <c r="AB148" s="84"/>
      <c r="AC148" s="84"/>
      <c r="AD148" s="84"/>
      <c r="AE148" s="84"/>
      <c r="AF148" s="84"/>
      <c r="AG148" s="84"/>
      <c r="AH148" s="84"/>
    </row>
    <row r="149" spans="1:34" x14ac:dyDescent="0.25">
      <c r="A149" s="92"/>
      <c r="B149" s="92"/>
      <c r="C149" s="92"/>
      <c r="D149" s="92"/>
      <c r="E149" s="92"/>
      <c r="F149" s="92"/>
      <c r="G149" s="92"/>
      <c r="H149" s="92"/>
      <c r="I149" s="92"/>
      <c r="J149" s="92"/>
      <c r="K149" s="334"/>
      <c r="L149" s="334"/>
      <c r="M149" s="84"/>
      <c r="N149" s="84"/>
      <c r="O149" s="84"/>
      <c r="P149" s="84"/>
      <c r="Q149" s="84"/>
      <c r="R149" s="84"/>
      <c r="S149" s="84"/>
      <c r="T149" s="84"/>
      <c r="U149" s="84"/>
      <c r="V149" s="84"/>
      <c r="W149" s="84"/>
      <c r="X149" s="84"/>
      <c r="Y149" s="84"/>
      <c r="Z149" s="84"/>
      <c r="AA149" s="84"/>
      <c r="AB149" s="84"/>
      <c r="AC149" s="84"/>
      <c r="AD149" s="84"/>
      <c r="AE149" s="84"/>
      <c r="AF149" s="84"/>
      <c r="AG149" s="84"/>
      <c r="AH149" s="84"/>
    </row>
    <row r="150" spans="1:34" x14ac:dyDescent="0.25">
      <c r="A150" s="92"/>
      <c r="B150" s="92"/>
      <c r="C150" s="92"/>
      <c r="D150" s="92"/>
      <c r="E150" s="92"/>
      <c r="F150" s="92"/>
      <c r="G150" s="92"/>
      <c r="H150" s="92"/>
      <c r="I150" s="92"/>
      <c r="J150" s="92"/>
      <c r="K150" s="334"/>
      <c r="L150" s="334"/>
      <c r="M150" s="84"/>
      <c r="N150" s="84"/>
      <c r="O150" s="84"/>
      <c r="P150" s="84"/>
      <c r="Q150" s="84"/>
      <c r="R150" s="84"/>
      <c r="S150" s="84"/>
      <c r="T150" s="84"/>
      <c r="U150" s="84"/>
      <c r="V150" s="84"/>
      <c r="W150" s="84"/>
      <c r="X150" s="84"/>
      <c r="Y150" s="84"/>
      <c r="Z150" s="84"/>
      <c r="AA150" s="84"/>
      <c r="AB150" s="84"/>
      <c r="AC150" s="84"/>
      <c r="AD150" s="84"/>
      <c r="AE150" s="84"/>
      <c r="AF150" s="84"/>
      <c r="AG150" s="84"/>
      <c r="AH150" s="84"/>
    </row>
    <row r="151" spans="1:34" x14ac:dyDescent="0.25">
      <c r="A151" s="92"/>
      <c r="B151" s="92"/>
      <c r="C151" s="92"/>
      <c r="D151" s="92"/>
      <c r="E151" s="92"/>
      <c r="F151" s="92"/>
      <c r="G151" s="92"/>
      <c r="H151" s="92"/>
      <c r="I151" s="92"/>
      <c r="J151" s="92"/>
      <c r="K151" s="334"/>
      <c r="L151" s="334"/>
      <c r="M151" s="84"/>
      <c r="N151" s="84"/>
      <c r="O151" s="84"/>
      <c r="P151" s="84"/>
      <c r="Q151" s="84"/>
      <c r="R151" s="84"/>
      <c r="S151" s="84"/>
      <c r="T151" s="84"/>
      <c r="U151" s="84"/>
      <c r="V151" s="84"/>
      <c r="W151" s="84"/>
      <c r="X151" s="84"/>
      <c r="Y151" s="84"/>
      <c r="Z151" s="84"/>
      <c r="AA151" s="84"/>
      <c r="AB151" s="84"/>
      <c r="AC151" s="84"/>
      <c r="AD151" s="84"/>
      <c r="AE151" s="84"/>
      <c r="AF151" s="84"/>
      <c r="AG151" s="84"/>
      <c r="AH151" s="84"/>
    </row>
    <row r="152" spans="1:34" x14ac:dyDescent="0.25">
      <c r="A152" s="92"/>
      <c r="B152" s="92"/>
      <c r="C152" s="92"/>
      <c r="D152" s="92"/>
      <c r="E152" s="92"/>
      <c r="F152" s="92"/>
      <c r="G152" s="92"/>
      <c r="H152" s="92"/>
      <c r="I152" s="92"/>
      <c r="J152" s="92"/>
      <c r="K152" s="334"/>
      <c r="L152" s="334"/>
      <c r="M152" s="84"/>
      <c r="N152" s="84"/>
      <c r="O152" s="84"/>
      <c r="P152" s="84"/>
      <c r="Q152" s="84"/>
      <c r="R152" s="84"/>
      <c r="S152" s="84"/>
      <c r="T152" s="84"/>
      <c r="U152" s="84"/>
      <c r="V152" s="84"/>
      <c r="W152" s="84"/>
      <c r="X152" s="84"/>
      <c r="Y152" s="84"/>
      <c r="Z152" s="84"/>
      <c r="AA152" s="84"/>
      <c r="AB152" s="84"/>
      <c r="AC152" s="84"/>
      <c r="AD152" s="84"/>
      <c r="AE152" s="84"/>
      <c r="AF152" s="84"/>
      <c r="AG152" s="84"/>
      <c r="AH152" s="84"/>
    </row>
    <row r="153" spans="1:34" x14ac:dyDescent="0.25">
      <c r="A153" s="92"/>
      <c r="B153" s="92"/>
      <c r="C153" s="92"/>
      <c r="D153" s="92"/>
      <c r="E153" s="92"/>
      <c r="F153" s="92"/>
      <c r="G153" s="92"/>
      <c r="H153" s="92"/>
      <c r="I153" s="92"/>
      <c r="J153" s="92"/>
      <c r="K153" s="334"/>
      <c r="L153" s="334"/>
      <c r="M153" s="84"/>
      <c r="N153" s="84"/>
      <c r="O153" s="84"/>
      <c r="P153" s="84"/>
      <c r="Q153" s="84"/>
      <c r="R153" s="84"/>
      <c r="S153" s="84"/>
      <c r="T153" s="84"/>
      <c r="U153" s="84"/>
      <c r="V153" s="84"/>
      <c r="W153" s="84"/>
      <c r="X153" s="84"/>
      <c r="Y153" s="84"/>
      <c r="Z153" s="84"/>
      <c r="AA153" s="84"/>
      <c r="AB153" s="84"/>
      <c r="AC153" s="84"/>
      <c r="AD153" s="84"/>
      <c r="AE153" s="84"/>
      <c r="AF153" s="84"/>
      <c r="AG153" s="84"/>
      <c r="AH153" s="84"/>
    </row>
    <row r="154" spans="1:34" x14ac:dyDescent="0.25">
      <c r="A154" s="92"/>
      <c r="B154" s="92"/>
      <c r="C154" s="92"/>
      <c r="D154" s="92"/>
      <c r="E154" s="92"/>
      <c r="F154" s="92"/>
      <c r="G154" s="92"/>
      <c r="H154" s="92"/>
      <c r="I154" s="92"/>
      <c r="J154" s="92"/>
      <c r="K154" s="334"/>
      <c r="L154" s="334"/>
      <c r="M154" s="84"/>
      <c r="N154" s="84"/>
      <c r="O154" s="84"/>
      <c r="P154" s="84"/>
      <c r="Q154" s="84"/>
      <c r="R154" s="84"/>
      <c r="S154" s="84"/>
      <c r="T154" s="84"/>
      <c r="U154" s="84"/>
      <c r="V154" s="84"/>
      <c r="W154" s="84"/>
      <c r="X154" s="84"/>
      <c r="Y154" s="84"/>
      <c r="Z154" s="84"/>
      <c r="AA154" s="84"/>
      <c r="AB154" s="84"/>
      <c r="AC154" s="84"/>
      <c r="AD154" s="84"/>
      <c r="AE154" s="84"/>
      <c r="AF154" s="84"/>
      <c r="AG154" s="84"/>
      <c r="AH154" s="84"/>
    </row>
    <row r="155" spans="1:34" x14ac:dyDescent="0.25">
      <c r="A155" s="92"/>
      <c r="B155" s="92"/>
      <c r="C155" s="92"/>
      <c r="D155" s="92"/>
      <c r="E155" s="92"/>
      <c r="F155" s="92"/>
      <c r="G155" s="92"/>
      <c r="H155" s="92"/>
      <c r="I155" s="92"/>
      <c r="J155" s="92"/>
      <c r="K155" s="334"/>
      <c r="L155" s="334"/>
      <c r="M155" s="84"/>
      <c r="N155" s="84"/>
      <c r="O155" s="84"/>
      <c r="P155" s="84"/>
      <c r="Q155" s="84"/>
      <c r="R155" s="84"/>
      <c r="S155" s="84"/>
      <c r="T155" s="84"/>
      <c r="U155" s="84"/>
      <c r="V155" s="84"/>
      <c r="W155" s="84"/>
      <c r="X155" s="84"/>
      <c r="Y155" s="84"/>
      <c r="Z155" s="84"/>
      <c r="AA155" s="84"/>
      <c r="AB155" s="84"/>
      <c r="AC155" s="84"/>
      <c r="AD155" s="84"/>
      <c r="AE155" s="84"/>
      <c r="AF155" s="84"/>
      <c r="AG155" s="84"/>
      <c r="AH155" s="84"/>
    </row>
    <row r="156" spans="1:34" x14ac:dyDescent="0.25">
      <c r="A156" s="92"/>
      <c r="B156" s="92"/>
      <c r="C156" s="92"/>
      <c r="D156" s="92"/>
      <c r="E156" s="92"/>
      <c r="F156" s="92"/>
      <c r="G156" s="92"/>
      <c r="H156" s="92"/>
      <c r="I156" s="92"/>
      <c r="J156" s="92"/>
      <c r="K156" s="334"/>
      <c r="L156" s="334"/>
      <c r="M156" s="84"/>
      <c r="N156" s="84"/>
      <c r="O156" s="84"/>
      <c r="P156" s="84"/>
      <c r="Q156" s="84"/>
      <c r="R156" s="84"/>
      <c r="S156" s="84"/>
      <c r="T156" s="84"/>
      <c r="U156" s="84"/>
      <c r="V156" s="84"/>
      <c r="W156" s="84"/>
      <c r="X156" s="84"/>
      <c r="Y156" s="84"/>
      <c r="Z156" s="84"/>
      <c r="AA156" s="84"/>
      <c r="AB156" s="84"/>
      <c r="AC156" s="84"/>
      <c r="AD156" s="84"/>
      <c r="AE156" s="84"/>
      <c r="AF156" s="84"/>
      <c r="AG156" s="84"/>
      <c r="AH156" s="84"/>
    </row>
    <row r="157" spans="1:34" x14ac:dyDescent="0.25">
      <c r="A157" s="92"/>
      <c r="B157" s="92"/>
      <c r="C157" s="92"/>
      <c r="D157" s="92"/>
      <c r="E157" s="92"/>
      <c r="F157" s="92"/>
      <c r="G157" s="92"/>
      <c r="H157" s="92"/>
      <c r="I157" s="92"/>
      <c r="J157" s="92"/>
      <c r="K157" s="334"/>
      <c r="L157" s="334"/>
      <c r="M157" s="84"/>
      <c r="N157" s="84"/>
      <c r="O157" s="84"/>
      <c r="P157" s="84"/>
      <c r="Q157" s="84"/>
      <c r="R157" s="84"/>
      <c r="S157" s="84"/>
      <c r="T157" s="84"/>
      <c r="U157" s="84"/>
      <c r="V157" s="84"/>
      <c r="W157" s="84"/>
      <c r="X157" s="84"/>
      <c r="Y157" s="84"/>
      <c r="Z157" s="84"/>
      <c r="AA157" s="84"/>
      <c r="AB157" s="84"/>
      <c r="AC157" s="84"/>
      <c r="AD157" s="84"/>
      <c r="AE157" s="84"/>
      <c r="AF157" s="84"/>
      <c r="AG157" s="84"/>
      <c r="AH157" s="84"/>
    </row>
    <row r="158" spans="1:34" x14ac:dyDescent="0.25">
      <c r="A158" s="92"/>
      <c r="B158" s="92"/>
      <c r="C158" s="92"/>
      <c r="D158" s="92"/>
      <c r="E158" s="92"/>
      <c r="F158" s="92"/>
      <c r="G158" s="92"/>
      <c r="H158" s="92"/>
      <c r="I158" s="92"/>
      <c r="J158" s="92"/>
      <c r="K158" s="334"/>
      <c r="L158" s="334"/>
      <c r="M158" s="84"/>
      <c r="N158" s="84"/>
      <c r="O158" s="84"/>
      <c r="P158" s="84"/>
      <c r="Q158" s="84"/>
      <c r="R158" s="84"/>
      <c r="S158" s="84"/>
      <c r="T158" s="84"/>
      <c r="U158" s="84"/>
      <c r="V158" s="84"/>
      <c r="W158" s="84"/>
      <c r="X158" s="84"/>
      <c r="Y158" s="84"/>
      <c r="Z158" s="84"/>
      <c r="AA158" s="84"/>
      <c r="AB158" s="84"/>
      <c r="AC158" s="84"/>
      <c r="AD158" s="84"/>
      <c r="AE158" s="84"/>
      <c r="AF158" s="84"/>
      <c r="AG158" s="84"/>
      <c r="AH158" s="84"/>
    </row>
    <row r="159" spans="1:34" x14ac:dyDescent="0.25">
      <c r="A159" s="92"/>
      <c r="B159" s="92"/>
      <c r="C159" s="92"/>
      <c r="D159" s="92"/>
      <c r="E159" s="92"/>
      <c r="F159" s="92"/>
      <c r="G159" s="92"/>
      <c r="H159" s="92"/>
      <c r="I159" s="92"/>
      <c r="J159" s="92"/>
      <c r="K159" s="334"/>
      <c r="L159" s="334"/>
      <c r="M159" s="84"/>
      <c r="N159" s="84"/>
      <c r="O159" s="84"/>
      <c r="P159" s="84"/>
      <c r="Q159" s="84"/>
      <c r="R159" s="84"/>
      <c r="S159" s="84"/>
      <c r="T159" s="84"/>
      <c r="U159" s="84"/>
      <c r="V159" s="84"/>
      <c r="W159" s="84"/>
      <c r="X159" s="84"/>
      <c r="Y159" s="84"/>
      <c r="Z159" s="84"/>
      <c r="AA159" s="84"/>
      <c r="AB159" s="84"/>
      <c r="AC159" s="84"/>
      <c r="AD159" s="84"/>
      <c r="AE159" s="84"/>
      <c r="AF159" s="84"/>
      <c r="AG159" s="84"/>
      <c r="AH159" s="84"/>
    </row>
    <row r="160" spans="1:34" x14ac:dyDescent="0.25">
      <c r="A160" s="92"/>
      <c r="B160" s="92"/>
      <c r="C160" s="92"/>
      <c r="D160" s="92"/>
      <c r="E160" s="92"/>
      <c r="F160" s="92"/>
      <c r="G160" s="92"/>
      <c r="H160" s="92"/>
      <c r="I160" s="92"/>
      <c r="J160" s="92"/>
      <c r="K160" s="334"/>
      <c r="L160" s="334"/>
      <c r="M160" s="84"/>
      <c r="N160" s="84"/>
      <c r="O160" s="84"/>
      <c r="P160" s="84"/>
      <c r="Q160" s="84"/>
      <c r="R160" s="84"/>
      <c r="S160" s="84"/>
      <c r="T160" s="84"/>
      <c r="U160" s="84"/>
      <c r="V160" s="84"/>
      <c r="W160" s="84"/>
      <c r="X160" s="84"/>
      <c r="Y160" s="84"/>
      <c r="Z160" s="84"/>
      <c r="AA160" s="84"/>
      <c r="AB160" s="84"/>
      <c r="AC160" s="84"/>
      <c r="AD160" s="84"/>
      <c r="AE160" s="84"/>
      <c r="AF160" s="84"/>
      <c r="AG160" s="84"/>
      <c r="AH160" s="84"/>
    </row>
    <row r="161" spans="1:34" x14ac:dyDescent="0.25">
      <c r="A161" s="92"/>
      <c r="B161" s="92"/>
      <c r="C161" s="92"/>
      <c r="D161" s="92"/>
      <c r="E161" s="92"/>
      <c r="F161" s="92"/>
      <c r="G161" s="92"/>
      <c r="H161" s="92"/>
      <c r="I161" s="92"/>
      <c r="J161" s="92"/>
      <c r="K161" s="334"/>
      <c r="L161" s="334"/>
      <c r="M161" s="84"/>
      <c r="N161" s="84"/>
      <c r="O161" s="84"/>
      <c r="P161" s="84"/>
      <c r="Q161" s="84"/>
      <c r="R161" s="84"/>
      <c r="S161" s="84"/>
      <c r="T161" s="84"/>
      <c r="U161" s="84"/>
      <c r="V161" s="84"/>
      <c r="W161" s="84"/>
      <c r="X161" s="84"/>
      <c r="Y161" s="84"/>
      <c r="Z161" s="84"/>
      <c r="AA161" s="84"/>
      <c r="AB161" s="84"/>
      <c r="AC161" s="84"/>
      <c r="AD161" s="84"/>
      <c r="AE161" s="84"/>
      <c r="AF161" s="84"/>
      <c r="AG161" s="84"/>
      <c r="AH161" s="84"/>
    </row>
    <row r="162" spans="1:34" x14ac:dyDescent="0.25">
      <c r="A162" s="92"/>
      <c r="B162" s="92"/>
      <c r="C162" s="92"/>
      <c r="D162" s="92"/>
      <c r="E162" s="92"/>
      <c r="F162" s="92"/>
      <c r="G162" s="92"/>
      <c r="H162" s="92"/>
      <c r="I162" s="92"/>
      <c r="J162" s="92"/>
      <c r="K162" s="334"/>
      <c r="L162" s="334"/>
      <c r="M162" s="84"/>
      <c r="N162" s="84"/>
      <c r="O162" s="84"/>
      <c r="P162" s="84"/>
      <c r="Q162" s="84"/>
      <c r="R162" s="84"/>
      <c r="S162" s="84"/>
      <c r="T162" s="84"/>
      <c r="U162" s="84"/>
      <c r="V162" s="84"/>
      <c r="W162" s="84"/>
      <c r="X162" s="84"/>
      <c r="Y162" s="84"/>
      <c r="Z162" s="84"/>
      <c r="AA162" s="84"/>
      <c r="AB162" s="84"/>
      <c r="AC162" s="84"/>
      <c r="AD162" s="84"/>
      <c r="AE162" s="84"/>
      <c r="AF162" s="84"/>
      <c r="AG162" s="84"/>
      <c r="AH162" s="84"/>
    </row>
    <row r="163" spans="1:34" x14ac:dyDescent="0.25">
      <c r="A163" s="92"/>
      <c r="B163" s="92"/>
      <c r="C163" s="92"/>
      <c r="D163" s="92"/>
      <c r="E163" s="92"/>
      <c r="F163" s="92"/>
      <c r="G163" s="92"/>
      <c r="H163" s="92"/>
      <c r="I163" s="92"/>
      <c r="J163" s="92"/>
      <c r="K163" s="334"/>
      <c r="L163" s="334"/>
      <c r="M163" s="84"/>
      <c r="N163" s="84"/>
      <c r="O163" s="84"/>
      <c r="P163" s="84"/>
      <c r="Q163" s="84"/>
      <c r="R163" s="84"/>
      <c r="S163" s="84"/>
      <c r="T163" s="84"/>
      <c r="U163" s="84"/>
      <c r="V163" s="84"/>
      <c r="W163" s="84"/>
      <c r="X163" s="84"/>
      <c r="Y163" s="84"/>
      <c r="Z163" s="84"/>
      <c r="AA163" s="84"/>
      <c r="AB163" s="84"/>
      <c r="AC163" s="84"/>
      <c r="AD163" s="84"/>
      <c r="AE163" s="84"/>
      <c r="AF163" s="84"/>
      <c r="AG163" s="84"/>
      <c r="AH163" s="84"/>
    </row>
    <row r="164" spans="1:34" x14ac:dyDescent="0.25">
      <c r="A164" s="92"/>
      <c r="B164" s="92"/>
      <c r="C164" s="92"/>
      <c r="D164" s="92"/>
      <c r="E164" s="92"/>
      <c r="F164" s="92"/>
      <c r="G164" s="92"/>
      <c r="H164" s="92"/>
      <c r="I164" s="92"/>
      <c r="J164" s="92"/>
      <c r="K164" s="334"/>
      <c r="L164" s="334"/>
      <c r="M164" s="84"/>
      <c r="N164" s="84"/>
      <c r="O164" s="84"/>
      <c r="P164" s="84"/>
      <c r="Q164" s="84"/>
      <c r="R164" s="84"/>
      <c r="S164" s="84"/>
      <c r="T164" s="84"/>
      <c r="U164" s="84"/>
      <c r="V164" s="84"/>
      <c r="W164" s="84"/>
      <c r="X164" s="84"/>
      <c r="Y164" s="84"/>
      <c r="Z164" s="84"/>
      <c r="AA164" s="84"/>
      <c r="AB164" s="84"/>
      <c r="AC164" s="84"/>
      <c r="AD164" s="84"/>
      <c r="AE164" s="84"/>
      <c r="AF164" s="84"/>
      <c r="AG164" s="84"/>
      <c r="AH164" s="84"/>
    </row>
    <row r="165" spans="1:34" x14ac:dyDescent="0.25">
      <c r="A165" s="92"/>
      <c r="B165" s="92"/>
      <c r="C165" s="92"/>
      <c r="D165" s="92"/>
      <c r="E165" s="92"/>
      <c r="F165" s="92"/>
      <c r="G165" s="92"/>
      <c r="H165" s="92"/>
      <c r="I165" s="92"/>
      <c r="J165" s="92"/>
      <c r="K165" s="334"/>
      <c r="L165" s="334"/>
      <c r="M165" s="84"/>
      <c r="N165" s="84"/>
      <c r="O165" s="84"/>
      <c r="P165" s="84"/>
      <c r="Q165" s="84"/>
      <c r="R165" s="84"/>
      <c r="S165" s="84"/>
      <c r="T165" s="84"/>
      <c r="U165" s="84"/>
      <c r="V165" s="84"/>
      <c r="W165" s="84"/>
      <c r="X165" s="84"/>
      <c r="Y165" s="84"/>
      <c r="Z165" s="84"/>
      <c r="AA165" s="84"/>
      <c r="AB165" s="84"/>
      <c r="AC165" s="84"/>
      <c r="AD165" s="84"/>
      <c r="AE165" s="84"/>
      <c r="AF165" s="84"/>
      <c r="AG165" s="84"/>
      <c r="AH165" s="84"/>
    </row>
    <row r="166" spans="1:34" x14ac:dyDescent="0.25">
      <c r="A166" s="92"/>
      <c r="B166" s="92"/>
      <c r="C166" s="92"/>
      <c r="D166" s="92"/>
      <c r="E166" s="92"/>
      <c r="F166" s="92"/>
      <c r="G166" s="92"/>
      <c r="H166" s="92"/>
      <c r="I166" s="92"/>
      <c r="J166" s="92"/>
      <c r="K166" s="334"/>
      <c r="L166" s="334"/>
      <c r="M166" s="84"/>
      <c r="N166" s="84"/>
      <c r="O166" s="84"/>
      <c r="P166" s="84"/>
      <c r="Q166" s="84"/>
      <c r="R166" s="84"/>
      <c r="S166" s="84"/>
      <c r="T166" s="84"/>
      <c r="U166" s="84"/>
      <c r="V166" s="84"/>
      <c r="W166" s="84"/>
      <c r="X166" s="84"/>
      <c r="Y166" s="84"/>
      <c r="Z166" s="84"/>
      <c r="AA166" s="84"/>
      <c r="AB166" s="84"/>
      <c r="AC166" s="84"/>
      <c r="AD166" s="84"/>
      <c r="AE166" s="84"/>
      <c r="AF166" s="84"/>
      <c r="AG166" s="84"/>
      <c r="AH166" s="84"/>
    </row>
    <row r="167" spans="1:34" x14ac:dyDescent="0.25">
      <c r="A167" s="92"/>
      <c r="B167" s="92"/>
      <c r="C167" s="92"/>
      <c r="D167" s="92"/>
      <c r="E167" s="92"/>
      <c r="F167" s="92"/>
      <c r="G167" s="92"/>
      <c r="H167" s="92"/>
      <c r="I167" s="92"/>
      <c r="J167" s="92"/>
      <c r="K167" s="334"/>
      <c r="L167" s="334"/>
      <c r="M167" s="84"/>
      <c r="N167" s="84"/>
      <c r="O167" s="84"/>
      <c r="P167" s="84"/>
      <c r="Q167" s="84"/>
      <c r="R167" s="84"/>
      <c r="S167" s="84"/>
      <c r="T167" s="84"/>
      <c r="U167" s="84"/>
      <c r="V167" s="84"/>
      <c r="W167" s="84"/>
      <c r="X167" s="84"/>
      <c r="Y167" s="84"/>
      <c r="Z167" s="84"/>
      <c r="AA167" s="84"/>
      <c r="AB167" s="84"/>
      <c r="AC167" s="84"/>
      <c r="AD167" s="84"/>
      <c r="AE167" s="84"/>
      <c r="AF167" s="84"/>
      <c r="AG167" s="84"/>
      <c r="AH167" s="84"/>
    </row>
    <row r="168" spans="1:34" x14ac:dyDescent="0.25">
      <c r="A168" s="92"/>
      <c r="B168" s="92"/>
      <c r="C168" s="92"/>
      <c r="D168" s="92"/>
      <c r="E168" s="92"/>
      <c r="F168" s="92"/>
      <c r="G168" s="92"/>
      <c r="H168" s="92"/>
      <c r="I168" s="92"/>
      <c r="J168" s="92"/>
      <c r="K168" s="334"/>
      <c r="L168" s="334"/>
      <c r="M168" s="84"/>
      <c r="N168" s="84"/>
      <c r="O168" s="84"/>
      <c r="P168" s="84"/>
      <c r="Q168" s="84"/>
      <c r="R168" s="84"/>
      <c r="S168" s="84"/>
      <c r="T168" s="84"/>
      <c r="U168" s="84"/>
      <c r="V168" s="84"/>
      <c r="W168" s="84"/>
      <c r="X168" s="84"/>
      <c r="Y168" s="84"/>
      <c r="Z168" s="84"/>
      <c r="AA168" s="84"/>
      <c r="AB168" s="84"/>
      <c r="AC168" s="84"/>
      <c r="AD168" s="84"/>
      <c r="AE168" s="84"/>
      <c r="AF168" s="84"/>
      <c r="AG168" s="84"/>
      <c r="AH168" s="84"/>
    </row>
    <row r="169" spans="1:34" x14ac:dyDescent="0.25">
      <c r="A169" s="92"/>
      <c r="B169" s="92"/>
      <c r="C169" s="92"/>
      <c r="D169" s="92"/>
      <c r="E169" s="92"/>
      <c r="F169" s="92"/>
      <c r="G169" s="92"/>
      <c r="H169" s="92"/>
      <c r="I169" s="92"/>
      <c r="J169" s="92"/>
      <c r="K169" s="334"/>
      <c r="L169" s="334"/>
      <c r="M169" s="84"/>
      <c r="N169" s="84"/>
      <c r="O169" s="84"/>
      <c r="P169" s="84"/>
      <c r="Q169" s="84"/>
      <c r="R169" s="84"/>
      <c r="S169" s="84"/>
      <c r="T169" s="84"/>
      <c r="U169" s="84"/>
      <c r="V169" s="84"/>
      <c r="W169" s="84"/>
      <c r="X169" s="84"/>
      <c r="Y169" s="84"/>
      <c r="Z169" s="84"/>
      <c r="AA169" s="84"/>
      <c r="AB169" s="84"/>
      <c r="AC169" s="84"/>
      <c r="AD169" s="84"/>
      <c r="AE169" s="84"/>
      <c r="AF169" s="84"/>
      <c r="AG169" s="84"/>
      <c r="AH169" s="84"/>
    </row>
    <row r="170" spans="1:34" x14ac:dyDescent="0.25">
      <c r="A170" s="92"/>
      <c r="B170" s="92"/>
      <c r="C170" s="92"/>
      <c r="D170" s="92"/>
      <c r="E170" s="92"/>
      <c r="F170" s="92"/>
      <c r="G170" s="92"/>
      <c r="H170" s="92"/>
      <c r="I170" s="92"/>
      <c r="J170" s="92"/>
      <c r="K170" s="334"/>
      <c r="L170" s="334"/>
      <c r="M170" s="84"/>
      <c r="N170" s="84"/>
      <c r="O170" s="84"/>
      <c r="P170" s="84"/>
      <c r="Q170" s="84"/>
      <c r="R170" s="84"/>
      <c r="S170" s="84"/>
      <c r="T170" s="84"/>
      <c r="U170" s="84"/>
      <c r="V170" s="84"/>
      <c r="W170" s="84"/>
      <c r="X170" s="84"/>
      <c r="Y170" s="84"/>
      <c r="Z170" s="84"/>
      <c r="AA170" s="84"/>
      <c r="AB170" s="84"/>
      <c r="AC170" s="84"/>
      <c r="AD170" s="84"/>
      <c r="AE170" s="84"/>
      <c r="AF170" s="84"/>
      <c r="AG170" s="84"/>
      <c r="AH170" s="84"/>
    </row>
    <row r="171" spans="1:34" x14ac:dyDescent="0.25">
      <c r="A171" s="92"/>
      <c r="B171" s="92"/>
      <c r="C171" s="92"/>
      <c r="D171" s="92"/>
      <c r="E171" s="92"/>
      <c r="F171" s="92"/>
      <c r="G171" s="92"/>
      <c r="H171" s="92"/>
      <c r="I171" s="92"/>
      <c r="J171" s="92"/>
      <c r="K171" s="334"/>
      <c r="L171" s="334"/>
      <c r="M171" s="84"/>
      <c r="N171" s="84"/>
      <c r="O171" s="84"/>
      <c r="P171" s="84"/>
      <c r="Q171" s="84"/>
      <c r="R171" s="84"/>
      <c r="S171" s="84"/>
      <c r="T171" s="84"/>
      <c r="U171" s="84"/>
      <c r="V171" s="84"/>
      <c r="W171" s="84"/>
      <c r="X171" s="84"/>
      <c r="Y171" s="84"/>
      <c r="Z171" s="84"/>
      <c r="AA171" s="84"/>
      <c r="AB171" s="84"/>
      <c r="AC171" s="84"/>
      <c r="AD171" s="84"/>
      <c r="AE171" s="84"/>
      <c r="AF171" s="84"/>
      <c r="AG171" s="84"/>
      <c r="AH171" s="84"/>
    </row>
    <row r="172" spans="1:34" x14ac:dyDescent="0.25">
      <c r="A172" s="92"/>
      <c r="B172" s="92"/>
      <c r="C172" s="92"/>
      <c r="D172" s="92"/>
      <c r="E172" s="92"/>
      <c r="F172" s="92"/>
      <c r="G172" s="92"/>
      <c r="H172" s="92"/>
      <c r="I172" s="92"/>
      <c r="J172" s="92"/>
      <c r="K172" s="334"/>
      <c r="L172" s="334"/>
      <c r="M172" s="84"/>
      <c r="N172" s="84"/>
      <c r="O172" s="84"/>
      <c r="P172" s="84"/>
      <c r="Q172" s="84"/>
      <c r="R172" s="84"/>
      <c r="S172" s="84"/>
      <c r="T172" s="84"/>
      <c r="U172" s="84"/>
      <c r="V172" s="84"/>
      <c r="W172" s="84"/>
      <c r="X172" s="84"/>
      <c r="Y172" s="84"/>
      <c r="Z172" s="84"/>
      <c r="AA172" s="84"/>
      <c r="AB172" s="84"/>
      <c r="AC172" s="84"/>
      <c r="AD172" s="84"/>
      <c r="AE172" s="84"/>
      <c r="AF172" s="84"/>
      <c r="AG172" s="84"/>
      <c r="AH172" s="84"/>
    </row>
    <row r="173" spans="1:34" x14ac:dyDescent="0.25">
      <c r="A173" s="92"/>
      <c r="B173" s="92"/>
      <c r="C173" s="92"/>
      <c r="D173" s="92"/>
      <c r="E173" s="92"/>
      <c r="F173" s="92"/>
      <c r="G173" s="92"/>
      <c r="H173" s="92"/>
      <c r="I173" s="92"/>
      <c r="J173" s="92"/>
      <c r="K173" s="334"/>
      <c r="L173" s="334"/>
      <c r="M173" s="84"/>
      <c r="N173" s="84"/>
      <c r="O173" s="84"/>
      <c r="P173" s="84"/>
      <c r="Q173" s="84"/>
      <c r="R173" s="84"/>
      <c r="S173" s="84"/>
      <c r="T173" s="84"/>
      <c r="U173" s="84"/>
      <c r="V173" s="84"/>
      <c r="W173" s="84"/>
      <c r="X173" s="84"/>
      <c r="Y173" s="84"/>
      <c r="Z173" s="84"/>
      <c r="AA173" s="84"/>
      <c r="AB173" s="84"/>
      <c r="AC173" s="84"/>
      <c r="AD173" s="84"/>
      <c r="AE173" s="84"/>
      <c r="AF173" s="84"/>
      <c r="AG173" s="84"/>
      <c r="AH173" s="84"/>
    </row>
    <row r="174" spans="1:34" x14ac:dyDescent="0.25">
      <c r="A174" s="92"/>
      <c r="B174" s="92"/>
      <c r="C174" s="92"/>
      <c r="D174" s="92"/>
      <c r="E174" s="92"/>
      <c r="F174" s="92"/>
      <c r="G174" s="92"/>
      <c r="H174" s="92"/>
      <c r="I174" s="92"/>
      <c r="J174" s="92"/>
      <c r="K174" s="334"/>
      <c r="L174" s="334"/>
      <c r="M174" s="84"/>
      <c r="N174" s="84"/>
      <c r="O174" s="84"/>
      <c r="P174" s="84"/>
      <c r="Q174" s="84"/>
      <c r="R174" s="84"/>
      <c r="S174" s="84"/>
      <c r="T174" s="84"/>
      <c r="U174" s="84"/>
      <c r="V174" s="84"/>
      <c r="W174" s="84"/>
      <c r="X174" s="84"/>
      <c r="Y174" s="84"/>
      <c r="Z174" s="84"/>
      <c r="AA174" s="84"/>
      <c r="AB174" s="84"/>
      <c r="AC174" s="84"/>
      <c r="AD174" s="84"/>
      <c r="AE174" s="84"/>
      <c r="AF174" s="84"/>
      <c r="AG174" s="84"/>
      <c r="AH174" s="84"/>
    </row>
    <row r="175" spans="1:34" x14ac:dyDescent="0.25">
      <c r="A175" s="92"/>
      <c r="B175" s="92"/>
      <c r="C175" s="92"/>
      <c r="D175" s="92"/>
      <c r="E175" s="92"/>
      <c r="F175" s="92"/>
      <c r="G175" s="92"/>
      <c r="H175" s="92"/>
      <c r="I175" s="92"/>
      <c r="J175" s="92"/>
      <c r="K175" s="334"/>
      <c r="L175" s="334"/>
      <c r="M175" s="84"/>
      <c r="N175" s="84"/>
      <c r="O175" s="84"/>
      <c r="P175" s="84"/>
      <c r="Q175" s="84"/>
      <c r="R175" s="84"/>
      <c r="S175" s="84"/>
      <c r="T175" s="84"/>
      <c r="U175" s="84"/>
      <c r="V175" s="84"/>
      <c r="W175" s="84"/>
      <c r="X175" s="84"/>
      <c r="Y175" s="84"/>
      <c r="Z175" s="84"/>
      <c r="AA175" s="84"/>
      <c r="AB175" s="84"/>
      <c r="AC175" s="84"/>
      <c r="AD175" s="84"/>
      <c r="AE175" s="84"/>
      <c r="AF175" s="84"/>
      <c r="AG175" s="84"/>
      <c r="AH175" s="84"/>
    </row>
    <row r="176" spans="1:34" x14ac:dyDescent="0.25">
      <c r="A176" s="92"/>
      <c r="B176" s="92"/>
      <c r="C176" s="92"/>
      <c r="D176" s="92"/>
      <c r="E176" s="92"/>
      <c r="F176" s="92"/>
      <c r="G176" s="92"/>
      <c r="H176" s="92"/>
      <c r="I176" s="92"/>
      <c r="J176" s="92"/>
      <c r="K176" s="334"/>
      <c r="L176" s="334"/>
      <c r="M176" s="84"/>
      <c r="N176" s="84"/>
      <c r="O176" s="84"/>
      <c r="P176" s="84"/>
      <c r="Q176" s="84"/>
      <c r="R176" s="84"/>
      <c r="S176" s="84"/>
      <c r="T176" s="84"/>
      <c r="U176" s="84"/>
      <c r="V176" s="84"/>
      <c r="W176" s="84"/>
      <c r="X176" s="84"/>
      <c r="Y176" s="84"/>
      <c r="Z176" s="84"/>
      <c r="AA176" s="84"/>
      <c r="AB176" s="84"/>
      <c r="AC176" s="84"/>
      <c r="AD176" s="84"/>
      <c r="AE176" s="84"/>
      <c r="AF176" s="84"/>
      <c r="AG176" s="84"/>
      <c r="AH176" s="84"/>
    </row>
    <row r="177" spans="1:34" x14ac:dyDescent="0.25">
      <c r="A177" s="92"/>
      <c r="B177" s="92"/>
      <c r="C177" s="92"/>
      <c r="D177" s="92"/>
      <c r="E177" s="92"/>
      <c r="F177" s="92"/>
      <c r="G177" s="92"/>
      <c r="H177" s="92"/>
      <c r="I177" s="92"/>
      <c r="J177" s="92"/>
      <c r="K177" s="334"/>
      <c r="L177" s="334"/>
      <c r="M177" s="84"/>
      <c r="N177" s="84"/>
      <c r="O177" s="84"/>
      <c r="P177" s="84"/>
      <c r="Q177" s="84"/>
      <c r="R177" s="84"/>
      <c r="S177" s="84"/>
      <c r="T177" s="84"/>
      <c r="U177" s="84"/>
      <c r="V177" s="84"/>
      <c r="W177" s="84"/>
      <c r="X177" s="84"/>
      <c r="Y177" s="84"/>
      <c r="Z177" s="84"/>
      <c r="AA177" s="84"/>
      <c r="AB177" s="84"/>
      <c r="AC177" s="84"/>
      <c r="AD177" s="84"/>
      <c r="AE177" s="84"/>
      <c r="AF177" s="84"/>
      <c r="AG177" s="84"/>
      <c r="AH177" s="84"/>
    </row>
    <row r="178" spans="1:34" x14ac:dyDescent="0.25">
      <c r="A178" s="92"/>
      <c r="B178" s="92"/>
      <c r="C178" s="92"/>
      <c r="D178" s="92"/>
      <c r="E178" s="92"/>
      <c r="F178" s="92"/>
      <c r="G178" s="92"/>
      <c r="H178" s="92"/>
      <c r="I178" s="92"/>
      <c r="J178" s="92"/>
      <c r="K178" s="334"/>
      <c r="L178" s="334"/>
      <c r="M178" s="84"/>
      <c r="N178" s="84"/>
      <c r="O178" s="84"/>
      <c r="P178" s="84"/>
      <c r="Q178" s="84"/>
      <c r="R178" s="84"/>
      <c r="S178" s="84"/>
      <c r="T178" s="84"/>
      <c r="U178" s="84"/>
      <c r="V178" s="84"/>
      <c r="W178" s="84"/>
      <c r="X178" s="84"/>
      <c r="Y178" s="84"/>
      <c r="Z178" s="84"/>
      <c r="AA178" s="84"/>
      <c r="AB178" s="84"/>
      <c r="AC178" s="84"/>
      <c r="AD178" s="84"/>
      <c r="AE178" s="84"/>
      <c r="AF178" s="84"/>
      <c r="AG178" s="84"/>
      <c r="AH178" s="84"/>
    </row>
    <row r="179" spans="1:34" x14ac:dyDescent="0.25">
      <c r="A179" s="92"/>
      <c r="B179" s="92"/>
      <c r="C179" s="92"/>
      <c r="D179" s="92"/>
      <c r="E179" s="92"/>
      <c r="F179" s="92"/>
      <c r="G179" s="92"/>
      <c r="H179" s="92"/>
      <c r="I179" s="92"/>
      <c r="J179" s="92"/>
      <c r="K179" s="334"/>
      <c r="L179" s="334"/>
      <c r="M179" s="84"/>
      <c r="N179" s="84"/>
      <c r="O179" s="84"/>
      <c r="P179" s="84"/>
      <c r="Q179" s="84"/>
      <c r="R179" s="84"/>
      <c r="S179" s="84"/>
      <c r="T179" s="84"/>
      <c r="U179" s="84"/>
      <c r="V179" s="84"/>
      <c r="W179" s="84"/>
      <c r="X179" s="84"/>
      <c r="Y179" s="84"/>
      <c r="Z179" s="84"/>
      <c r="AA179" s="84"/>
      <c r="AB179" s="84"/>
      <c r="AC179" s="84"/>
      <c r="AD179" s="84"/>
      <c r="AE179" s="84"/>
      <c r="AF179" s="84"/>
      <c r="AG179" s="84"/>
      <c r="AH179" s="84"/>
    </row>
    <row r="180" spans="1:34" x14ac:dyDescent="0.25">
      <c r="A180" s="92"/>
      <c r="B180" s="92"/>
      <c r="C180" s="92"/>
      <c r="D180" s="92"/>
      <c r="E180" s="92"/>
      <c r="F180" s="92"/>
      <c r="G180" s="92"/>
      <c r="H180" s="92"/>
      <c r="I180" s="92"/>
      <c r="J180" s="92"/>
      <c r="K180" s="334"/>
      <c r="L180" s="334"/>
      <c r="M180" s="84"/>
      <c r="N180" s="84"/>
      <c r="O180" s="84"/>
      <c r="P180" s="84"/>
      <c r="Q180" s="84"/>
      <c r="R180" s="84"/>
      <c r="S180" s="84"/>
      <c r="T180" s="84"/>
      <c r="U180" s="84"/>
      <c r="V180" s="84"/>
      <c r="W180" s="84"/>
      <c r="X180" s="84"/>
      <c r="Y180" s="84"/>
      <c r="Z180" s="84"/>
      <c r="AA180" s="84"/>
      <c r="AB180" s="84"/>
      <c r="AC180" s="84"/>
      <c r="AD180" s="84"/>
      <c r="AE180" s="84"/>
      <c r="AF180" s="84"/>
      <c r="AG180" s="84"/>
      <c r="AH180" s="84"/>
    </row>
    <row r="181" spans="1:34" x14ac:dyDescent="0.25">
      <c r="A181" s="92"/>
      <c r="B181" s="92"/>
      <c r="C181" s="92"/>
      <c r="D181" s="92"/>
      <c r="E181" s="92"/>
      <c r="F181" s="92"/>
      <c r="G181" s="92"/>
      <c r="H181" s="92"/>
      <c r="I181" s="92"/>
      <c r="J181" s="92"/>
      <c r="K181" s="334"/>
      <c r="L181" s="334"/>
      <c r="M181" s="84"/>
      <c r="N181" s="84"/>
      <c r="O181" s="84"/>
      <c r="P181" s="84"/>
      <c r="Q181" s="84"/>
      <c r="R181" s="84"/>
      <c r="S181" s="84"/>
      <c r="T181" s="84"/>
      <c r="U181" s="84"/>
      <c r="V181" s="84"/>
      <c r="W181" s="84"/>
      <c r="X181" s="84"/>
      <c r="Y181" s="84"/>
      <c r="Z181" s="84"/>
      <c r="AA181" s="84"/>
      <c r="AB181" s="84"/>
      <c r="AC181" s="84"/>
      <c r="AD181" s="84"/>
      <c r="AE181" s="84"/>
      <c r="AF181" s="84"/>
      <c r="AG181" s="84"/>
      <c r="AH181" s="84"/>
    </row>
  </sheetData>
  <mergeCells count="99">
    <mergeCell ref="AJ13:AO13"/>
    <mergeCell ref="AP13:AU13"/>
    <mergeCell ref="AJ21:AO21"/>
    <mergeCell ref="AP21:AU21"/>
    <mergeCell ref="A1:J1"/>
    <mergeCell ref="AJ4:AO4"/>
    <mergeCell ref="AP4:AU4"/>
    <mergeCell ref="AJ3:AO3"/>
    <mergeCell ref="AP3:AV3"/>
    <mergeCell ref="B21:B22"/>
    <mergeCell ref="C21:C22"/>
    <mergeCell ref="D21:D22"/>
    <mergeCell ref="A2:K2"/>
    <mergeCell ref="B4:B6"/>
    <mergeCell ref="B13:B14"/>
    <mergeCell ref="C13:C14"/>
    <mergeCell ref="D73:J73"/>
    <mergeCell ref="C76:J76"/>
    <mergeCell ref="A81:J81"/>
    <mergeCell ref="D77:J77"/>
    <mergeCell ref="D78:J78"/>
    <mergeCell ref="D79:J79"/>
    <mergeCell ref="D80:J80"/>
    <mergeCell ref="A58:J58"/>
    <mergeCell ref="C61:J61"/>
    <mergeCell ref="A66:J66"/>
    <mergeCell ref="D62:J62"/>
    <mergeCell ref="D63:J63"/>
    <mergeCell ref="D64:J64"/>
    <mergeCell ref="D65:J65"/>
    <mergeCell ref="C53:J53"/>
    <mergeCell ref="D54:J54"/>
    <mergeCell ref="D55:J55"/>
    <mergeCell ref="D56:J56"/>
    <mergeCell ref="D57:J57"/>
    <mergeCell ref="A50:J50"/>
    <mergeCell ref="D46:J46"/>
    <mergeCell ref="D47:J47"/>
    <mergeCell ref="D48:J48"/>
    <mergeCell ref="D49:J49"/>
    <mergeCell ref="A43:A49"/>
    <mergeCell ref="A85:K87"/>
    <mergeCell ref="A83:J83"/>
    <mergeCell ref="A82:J82"/>
    <mergeCell ref="D59:D60"/>
    <mergeCell ref="B59:B60"/>
    <mergeCell ref="A59:A65"/>
    <mergeCell ref="A67:A73"/>
    <mergeCell ref="A75:A80"/>
    <mergeCell ref="B67:B68"/>
    <mergeCell ref="C67:C68"/>
    <mergeCell ref="D67:D68"/>
    <mergeCell ref="C69:J69"/>
    <mergeCell ref="A74:J74"/>
    <mergeCell ref="D70:J70"/>
    <mergeCell ref="D71:J71"/>
    <mergeCell ref="D72:J72"/>
    <mergeCell ref="A51:A57"/>
    <mergeCell ref="B29:B30"/>
    <mergeCell ref="C29:C30"/>
    <mergeCell ref="A41:K41"/>
    <mergeCell ref="A37:J37"/>
    <mergeCell ref="D29:D30"/>
    <mergeCell ref="A40:K40"/>
    <mergeCell ref="B51:B52"/>
    <mergeCell ref="D51:D52"/>
    <mergeCell ref="B43:B44"/>
    <mergeCell ref="C43:C44"/>
    <mergeCell ref="D43:D44"/>
    <mergeCell ref="C31:J31"/>
    <mergeCell ref="A36:J36"/>
    <mergeCell ref="C45:J45"/>
    <mergeCell ref="A29:A35"/>
    <mergeCell ref="D13:D14"/>
    <mergeCell ref="A4:A11"/>
    <mergeCell ref="A13:A19"/>
    <mergeCell ref="A21:A27"/>
    <mergeCell ref="C7:J7"/>
    <mergeCell ref="A12:J12"/>
    <mergeCell ref="D8:J8"/>
    <mergeCell ref="D9:J9"/>
    <mergeCell ref="D10:J10"/>
    <mergeCell ref="D11:J11"/>
    <mergeCell ref="C15:J15"/>
    <mergeCell ref="A20:J20"/>
    <mergeCell ref="D16:J16"/>
    <mergeCell ref="D17:J17"/>
    <mergeCell ref="D18:J18"/>
    <mergeCell ref="D19:J19"/>
    <mergeCell ref="D32:J32"/>
    <mergeCell ref="D33:J33"/>
    <mergeCell ref="D34:J34"/>
    <mergeCell ref="D35:J35"/>
    <mergeCell ref="C23:J23"/>
    <mergeCell ref="A28:J28"/>
    <mergeCell ref="D24:J24"/>
    <mergeCell ref="D25:J25"/>
    <mergeCell ref="D26:J26"/>
    <mergeCell ref="D27:J27"/>
  </mergeCells>
  <pageMargins left="0.7" right="0.7" top="0.75" bottom="0.75" header="0.3" footer="0.3"/>
  <pageSetup paperSize="9" orientation="portrait" horizontalDpi="360" verticalDpi="360" r:id="rId1"/>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HONORARIOS!$A$5:$A$25</xm:f>
          </x14:formula1>
          <xm:sqref>E67:E68 E75 E59:E60 E29:E30 E43:E44 E51:E52</xm:sqref>
        </x14:dataValidation>
        <x14:dataValidation type="list" allowBlank="1" showInputMessage="1" showErrorMessage="1">
          <x14:formula1>
            <xm:f>HONORARIOS!$I$10:$I$11</xm:f>
          </x14:formula1>
          <xm:sqref>C9:C11 C17:C19 C25:C27 C33:C35 C47:C49 C55:C57 C63:C65 C71:C73 C78:C80 L9:L11 N9:N11 P9:P11 R9:R11 T9:T11 V9:V11 X9:X11 Z9:Z11 AB9:AB11 AD9:AD11 AF9:AF11 AH9:AH11 L17:L19 N17:N19 P17:P19 R17:R19 T17:T19 V17:V19 X17:X19 Z17:Z19 AB17:AB19 AD17:AD19 AF17:AF19 AH17:AH19 L25:L27 N25:N27 P25:P27 R25:R27 T25:T27 V25:V27 X25:X27 Z25:Z27 AB25:AB27 AD25:AD27 AF25:AF27 AH25:AH27 L33:L35 N33:N35 P33:P35 R33:R35 T33:T35 V33:V35 X33:X35 Z33:Z35 AB33:AB35 AD33:AD35 AF33:AF35 AH33:AH35 L47:L49 N47:N49 P47:P49 R47:R49 T47:T49 V47:V49 X47:X49 Z47:Z49 AB47:AB49 AD47:AD49 AF47:AF49 AH47:AH49 L55:L57 N55:N57 P55:P57 R55:R57 T55:T57 V55:V57 X55:X57 Z55:Z57 AB55:AB57 AD55:AD57 AF55:AF57 AH55:AH57 L63:L65 N63:N65 P63:P65 R63:R65 T63:T65 V63:V65 X63:X65 Z63:Z65 AB63:AB65 AD63:AD65 AF63:AF65 AH63:AH65 L71:L73 N71:N73 P71:P73 R71:R73 T71:T73 V71:V73 X71:X73 Z71:Z73 AB71:AB73 AD71:AD73 AF71:AF73 AH71:AH73 L78:L80 N78:N80 P78:P80 R78:R80 T78:T80 V78:V80 X78:X80 Z78:Z80 AB78:AB80 AD78:AD80 AF78:AF80 AH78:AH80</xm:sqref>
        </x14:dataValidation>
        <x14:dataValidation type="list" allowBlank="1" showInputMessage="1" showErrorMessage="1">
          <x14:formula1>
            <xm:f>HONORARIOS!$J$8:$J$12</xm:f>
          </x14:formula1>
          <xm:sqref>C8 C16 C24 C32 C46 C54 C62 C70 C77 L8 N8 P8 R8 T8 V8 X8 Z8 AB8 AD8 AF8 AH8 L16 N16 P16 R16 T16 V16 X16 Z16 AB16 AD16 AF16 AH16 L24 N24 P24 R24 T24 V24 X24 Z24 AB24 AD24 AF24 AH24 L32 N32 P32 R32 T32 V32 X32 Z32 AB32 AD32 AF32 AH32 L46 N46 P46 R46 T46 V46 X46 Z46 AB46 AD46 AF46 AH46 L54 N54 P54 R54 T54 V54 X54 Z54 AB54 AD54 AF54 AH54 L62 N62 P62 R62 T62 V62 X62 Z62 AB62 AD62 AF62 AH62 L70 N70 P70 R70 T70 V70 X70 Z70 AB70 AD70 AF70 AH70 L77 N77 P77 R77 T77 V77 X77 Z77 AB77 AD77 AF77 AH77</xm:sqref>
        </x14:dataValidation>
        <x14:dataValidation type="list" allowBlank="1" showInputMessage="1" showErrorMessage="1">
          <x14:formula1>
            <xm:f>HONORARIOS!$A$5:$A$50</xm:f>
          </x14:formula1>
          <xm:sqref>E4:E6 E13:E14 E21:E22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K1853"/>
  <sheetViews>
    <sheetView tabSelected="1" zoomScale="80" zoomScaleNormal="80" workbookViewId="0">
      <selection activeCell="C4" sqref="C4"/>
    </sheetView>
  </sheetViews>
  <sheetFormatPr baseColWidth="10" defaultRowHeight="15" x14ac:dyDescent="0.25"/>
  <cols>
    <col min="1" max="1" width="29.5703125" customWidth="1"/>
    <col min="2" max="2" width="22.140625" customWidth="1"/>
    <col min="3" max="3" width="65.7109375" customWidth="1"/>
    <col min="4" max="4" width="16.42578125" bestFit="1" customWidth="1"/>
    <col min="5" max="5" width="12.7109375" customWidth="1"/>
    <col min="6" max="6" width="20.85546875" customWidth="1"/>
    <col min="8" max="8" width="17.42578125" customWidth="1"/>
    <col min="9" max="9" width="20.5703125" customWidth="1"/>
    <col min="10" max="10" width="18.140625" customWidth="1"/>
    <col min="11" max="11" width="20" customWidth="1"/>
    <col min="12" max="12" width="14.42578125" style="53" customWidth="1"/>
    <col min="13" max="13" width="21" style="47" customWidth="1"/>
    <col min="14" max="14" width="12.140625" style="47" customWidth="1"/>
    <col min="15" max="15" width="21" style="47" customWidth="1"/>
    <col min="16" max="16" width="13.7109375" style="47" customWidth="1"/>
    <col min="17" max="17" width="19.85546875" style="47" customWidth="1"/>
    <col min="18" max="18" width="13.7109375" style="47" customWidth="1"/>
    <col min="19" max="19" width="20.140625" style="47" customWidth="1"/>
    <col min="20" max="20" width="13.7109375" style="47" customWidth="1"/>
    <col min="21" max="21" width="19.7109375" style="47" customWidth="1"/>
    <col min="22" max="22" width="13.7109375" style="47" customWidth="1"/>
    <col min="23" max="23" width="20.85546875" style="47" customWidth="1"/>
    <col min="24" max="24" width="13.7109375" style="47" customWidth="1"/>
    <col min="25" max="25" width="20" style="47" customWidth="1"/>
    <col min="26" max="26" width="13.7109375" style="47" customWidth="1"/>
    <col min="27" max="27" width="20" style="47" customWidth="1"/>
    <col min="28" max="28" width="13.7109375" style="47" customWidth="1"/>
    <col min="29" max="29" width="20.5703125" style="47" customWidth="1"/>
    <col min="30" max="30" width="13.7109375" style="47" customWidth="1"/>
    <col min="31" max="31" width="22.42578125" style="47" customWidth="1"/>
    <col min="32" max="32" width="13.7109375" style="47" customWidth="1"/>
    <col min="33" max="33" width="20.28515625" style="47" customWidth="1"/>
    <col min="34" max="34" width="13.7109375" style="47" customWidth="1"/>
    <col min="35" max="35" width="20.28515625" style="47" customWidth="1"/>
    <col min="36" max="401" width="11.42578125" style="47"/>
  </cols>
  <sheetData>
    <row r="1" spans="1:401" ht="37.5" customHeight="1" thickBot="1" x14ac:dyDescent="0.3">
      <c r="A1" s="489" t="s">
        <v>207</v>
      </c>
      <c r="B1" s="490"/>
      <c r="C1" s="490"/>
      <c r="D1" s="490"/>
      <c r="E1" s="490"/>
      <c r="F1" s="490"/>
      <c r="G1" s="490"/>
      <c r="H1" s="490"/>
      <c r="I1" s="490"/>
      <c r="J1" s="491"/>
      <c r="K1" s="283"/>
      <c r="L1" s="206"/>
    </row>
    <row r="2" spans="1:401" ht="15.75" thickBot="1" x14ac:dyDescent="0.3">
      <c r="A2" s="485" t="s">
        <v>2</v>
      </c>
      <c r="B2" s="485"/>
      <c r="C2" s="485"/>
      <c r="D2" s="485"/>
      <c r="E2" s="485"/>
      <c r="F2" s="485"/>
      <c r="G2" s="485"/>
      <c r="H2" s="485"/>
      <c r="I2" s="485"/>
      <c r="J2" s="485"/>
      <c r="K2" s="485"/>
      <c r="L2" s="102"/>
      <c r="M2" s="205">
        <v>1.0328832752791366</v>
      </c>
      <c r="N2" s="204"/>
      <c r="O2" s="205">
        <v>1.0667309266444205</v>
      </c>
      <c r="P2" s="204"/>
      <c r="Q2" s="205">
        <v>1.1007752334453451</v>
      </c>
      <c r="R2" s="204"/>
      <c r="S2" s="205">
        <v>1.1359444285376925</v>
      </c>
      <c r="T2" s="204"/>
      <c r="U2" s="205">
        <v>1.1718378943935353</v>
      </c>
      <c r="V2" s="204"/>
      <c r="W2" s="205">
        <v>1.2085196208340565</v>
      </c>
      <c r="X2" s="204"/>
      <c r="Y2" s="205">
        <v>1.2457877968277771</v>
      </c>
      <c r="Z2" s="204"/>
      <c r="AA2" s="205">
        <v>1.2836019905610632</v>
      </c>
      <c r="AB2" s="204"/>
      <c r="AC2" s="205">
        <v>1.3224442401340015</v>
      </c>
      <c r="AD2" s="204"/>
      <c r="AE2" s="205">
        <v>1.3631619032051636</v>
      </c>
      <c r="AF2" s="204"/>
      <c r="AG2" s="205">
        <v>1.4043449669096169</v>
      </c>
      <c r="AH2" s="204"/>
      <c r="AI2" s="205">
        <v>1.4471811771038039</v>
      </c>
    </row>
    <row r="3" spans="1:401" ht="75.75" thickBot="1" x14ac:dyDescent="0.3">
      <c r="A3" s="27" t="s">
        <v>3</v>
      </c>
      <c r="B3" s="27" t="s">
        <v>13</v>
      </c>
      <c r="C3" s="27" t="s">
        <v>14</v>
      </c>
      <c r="D3" s="27" t="s">
        <v>38</v>
      </c>
      <c r="E3" s="27" t="s">
        <v>1</v>
      </c>
      <c r="F3" s="28" t="s">
        <v>40</v>
      </c>
      <c r="G3" s="28" t="s">
        <v>37</v>
      </c>
      <c r="H3" s="28" t="s">
        <v>105</v>
      </c>
      <c r="I3" s="28" t="s">
        <v>106</v>
      </c>
      <c r="J3" s="28" t="s">
        <v>41</v>
      </c>
      <c r="K3" s="106" t="s">
        <v>104</v>
      </c>
      <c r="L3" s="167" t="s">
        <v>110</v>
      </c>
      <c r="M3" s="264" t="s">
        <v>111</v>
      </c>
      <c r="N3" s="165" t="s">
        <v>110</v>
      </c>
      <c r="O3" s="264" t="s">
        <v>112</v>
      </c>
      <c r="P3" s="165" t="s">
        <v>110</v>
      </c>
      <c r="Q3" s="264" t="s">
        <v>113</v>
      </c>
      <c r="R3" s="165" t="s">
        <v>110</v>
      </c>
      <c r="S3" s="264" t="s">
        <v>114</v>
      </c>
      <c r="T3" s="165" t="s">
        <v>110</v>
      </c>
      <c r="U3" s="264" t="s">
        <v>115</v>
      </c>
      <c r="V3" s="165" t="s">
        <v>110</v>
      </c>
      <c r="W3" s="264" t="s">
        <v>116</v>
      </c>
      <c r="X3" s="165" t="s">
        <v>110</v>
      </c>
      <c r="Y3" s="264" t="s">
        <v>117</v>
      </c>
      <c r="Z3" s="165" t="s">
        <v>110</v>
      </c>
      <c r="AA3" s="264" t="s">
        <v>118</v>
      </c>
      <c r="AB3" s="165" t="s">
        <v>110</v>
      </c>
      <c r="AC3" s="264" t="s">
        <v>119</v>
      </c>
      <c r="AD3" s="165" t="s">
        <v>110</v>
      </c>
      <c r="AE3" s="264" t="s">
        <v>120</v>
      </c>
      <c r="AF3" s="165" t="s">
        <v>110</v>
      </c>
      <c r="AG3" s="264" t="s">
        <v>121</v>
      </c>
      <c r="AH3" s="165" t="s">
        <v>110</v>
      </c>
      <c r="AI3" s="264" t="s">
        <v>122</v>
      </c>
      <c r="AJ3" s="479" t="s">
        <v>150</v>
      </c>
      <c r="AK3" s="480"/>
      <c r="AL3" s="480"/>
      <c r="AM3" s="480"/>
      <c r="AN3" s="480"/>
      <c r="AO3" s="480"/>
      <c r="AP3" s="480" t="s">
        <v>151</v>
      </c>
      <c r="AQ3" s="480"/>
      <c r="AR3" s="480"/>
      <c r="AS3" s="480"/>
      <c r="AT3" s="480"/>
      <c r="AU3" s="480"/>
      <c r="AV3" s="480"/>
    </row>
    <row r="4" spans="1:401" ht="75.75" customHeight="1" thickBot="1" x14ac:dyDescent="0.3">
      <c r="A4" s="498" t="s">
        <v>145</v>
      </c>
      <c r="B4" s="492"/>
      <c r="C4" s="54" t="s">
        <v>136</v>
      </c>
      <c r="D4" s="30"/>
      <c r="E4" s="30">
        <v>25</v>
      </c>
      <c r="F4" s="32" t="str">
        <f>VLOOKUP(E4,HONORARIOS!$A$5:$G$50,2,0)</f>
        <v>Estudios y diseños LIX</v>
      </c>
      <c r="G4" s="30">
        <v>1</v>
      </c>
      <c r="H4" s="107">
        <f>VLOOKUP(E4,HONORARIOS!$A$5:$G$50,5,0)</f>
        <v>907184714.00000012</v>
      </c>
      <c r="I4" s="107">
        <f>+H4*G4</f>
        <v>907184714.00000012</v>
      </c>
      <c r="J4" s="376">
        <v>1</v>
      </c>
      <c r="K4" s="107">
        <f>+I4*J4</f>
        <v>907184714.00000012</v>
      </c>
      <c r="L4" s="401"/>
      <c r="M4" s="229"/>
      <c r="P4" s="259"/>
      <c r="Q4" s="229"/>
      <c r="T4" s="259"/>
      <c r="U4" s="229"/>
      <c r="V4" s="259"/>
      <c r="W4" s="229"/>
      <c r="Z4" s="259"/>
      <c r="AA4" s="229"/>
      <c r="AD4" s="259"/>
      <c r="AE4" s="229"/>
      <c r="AH4" s="259"/>
      <c r="AI4" s="229"/>
      <c r="AJ4" s="516" t="s">
        <v>161</v>
      </c>
      <c r="AK4" s="474"/>
      <c r="AL4" s="474"/>
      <c r="AM4" s="474"/>
      <c r="AN4" s="474"/>
      <c r="AO4" s="474"/>
      <c r="AP4" s="474" t="s">
        <v>162</v>
      </c>
      <c r="AQ4" s="474"/>
      <c r="AR4" s="474"/>
      <c r="AS4" s="474"/>
      <c r="AT4" s="474"/>
      <c r="AU4" s="474"/>
    </row>
    <row r="5" spans="1:401" s="21" customFormat="1" ht="75.75" customHeight="1" thickBot="1" x14ac:dyDescent="0.3">
      <c r="A5" s="499"/>
      <c r="B5" s="493"/>
      <c r="C5" s="54" t="s">
        <v>137</v>
      </c>
      <c r="D5" s="30"/>
      <c r="E5" s="30">
        <v>26</v>
      </c>
      <c r="F5" s="32" t="str">
        <f>VLOOKUP(E5,HONORARIOS!$A$5:$G$50,2,0)</f>
        <v>Monto agotable para estudios y ensayos LIX</v>
      </c>
      <c r="G5" s="30">
        <v>1</v>
      </c>
      <c r="H5" s="107">
        <f>VLOOKUP(E5,HONORARIOS!$A$5:$G$50,5,0)</f>
        <v>110789000</v>
      </c>
      <c r="I5" s="107">
        <f>+H5*G5</f>
        <v>110789000</v>
      </c>
      <c r="J5" s="376">
        <v>1</v>
      </c>
      <c r="K5" s="107">
        <f>+I5*J5</f>
        <v>110789000</v>
      </c>
      <c r="L5" s="190"/>
      <c r="M5" s="185"/>
      <c r="N5" s="47"/>
      <c r="O5" s="47"/>
      <c r="P5" s="195"/>
      <c r="Q5" s="185"/>
      <c r="R5" s="47"/>
      <c r="S5" s="47"/>
      <c r="T5" s="195"/>
      <c r="U5" s="185"/>
      <c r="V5" s="195"/>
      <c r="W5" s="185"/>
      <c r="X5" s="47"/>
      <c r="Y5" s="47"/>
      <c r="Z5" s="195"/>
      <c r="AA5" s="185"/>
      <c r="AB5" s="47"/>
      <c r="AC5" s="47"/>
      <c r="AD5" s="195"/>
      <c r="AE5" s="185"/>
      <c r="AF5" s="47"/>
      <c r="AG5" s="47"/>
      <c r="AH5" s="195"/>
      <c r="AI5" s="185"/>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c r="IW5" s="47"/>
      <c r="IX5" s="47"/>
      <c r="IY5" s="47"/>
      <c r="IZ5" s="47"/>
      <c r="JA5" s="47"/>
      <c r="JB5" s="47"/>
      <c r="JC5" s="47"/>
      <c r="JD5" s="47"/>
      <c r="JE5" s="47"/>
      <c r="JF5" s="47"/>
      <c r="JG5" s="47"/>
      <c r="JH5" s="47"/>
      <c r="JI5" s="47"/>
      <c r="JJ5" s="47"/>
      <c r="JK5" s="47"/>
      <c r="JL5" s="47"/>
      <c r="JM5" s="47"/>
      <c r="JN5" s="47"/>
      <c r="JO5" s="47"/>
      <c r="JP5" s="47"/>
      <c r="JQ5" s="47"/>
      <c r="JR5" s="47"/>
      <c r="JS5" s="47"/>
      <c r="JT5" s="47"/>
      <c r="JU5" s="47"/>
      <c r="JV5" s="47"/>
      <c r="JW5" s="47"/>
      <c r="JX5" s="47"/>
      <c r="JY5" s="47"/>
      <c r="JZ5" s="47"/>
      <c r="KA5" s="47"/>
      <c r="KB5" s="47"/>
      <c r="KC5" s="47"/>
      <c r="KD5" s="47"/>
      <c r="KE5" s="47"/>
      <c r="KF5" s="47"/>
      <c r="KG5" s="47"/>
      <c r="KH5" s="47"/>
      <c r="KI5" s="47"/>
      <c r="KJ5" s="47"/>
      <c r="KK5" s="47"/>
      <c r="KL5" s="47"/>
      <c r="KM5" s="47"/>
      <c r="KN5" s="47"/>
      <c r="KO5" s="47"/>
      <c r="KP5" s="47"/>
      <c r="KQ5" s="47"/>
      <c r="KR5" s="47"/>
      <c r="KS5" s="47"/>
      <c r="KT5" s="47"/>
      <c r="KU5" s="47"/>
      <c r="KV5" s="47"/>
      <c r="KW5" s="47"/>
      <c r="KX5" s="47"/>
      <c r="KY5" s="47"/>
      <c r="KZ5" s="47"/>
      <c r="LA5" s="47"/>
      <c r="LB5" s="47"/>
      <c r="LC5" s="47"/>
      <c r="LD5" s="47"/>
      <c r="LE5" s="47"/>
      <c r="LF5" s="47"/>
      <c r="LG5" s="47"/>
      <c r="LH5" s="47"/>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c r="MI5" s="47"/>
      <c r="MJ5" s="47"/>
      <c r="MK5" s="47"/>
      <c r="ML5" s="47"/>
      <c r="MM5" s="47"/>
      <c r="MN5" s="47"/>
      <c r="MO5" s="47"/>
      <c r="MP5" s="47"/>
      <c r="MQ5" s="47"/>
      <c r="MR5" s="47"/>
      <c r="MS5" s="47"/>
      <c r="MT5" s="47"/>
      <c r="MU5" s="47"/>
      <c r="MV5" s="47"/>
      <c r="MW5" s="47"/>
      <c r="MX5" s="47"/>
      <c r="MY5" s="47"/>
      <c r="MZ5" s="47"/>
      <c r="NA5" s="47"/>
      <c r="NB5" s="47"/>
      <c r="NC5" s="47"/>
      <c r="ND5" s="47"/>
      <c r="NE5" s="47"/>
      <c r="NF5" s="47"/>
      <c r="NG5" s="47"/>
      <c r="NH5" s="47"/>
      <c r="NI5" s="47"/>
      <c r="NJ5" s="47"/>
      <c r="NK5" s="47"/>
      <c r="NL5" s="47"/>
      <c r="NM5" s="47"/>
      <c r="NN5" s="47"/>
      <c r="NO5" s="47"/>
      <c r="NP5" s="47"/>
      <c r="NQ5" s="47"/>
      <c r="NR5" s="47"/>
      <c r="NS5" s="47"/>
      <c r="NT5" s="47"/>
      <c r="NU5" s="47"/>
      <c r="NV5" s="47"/>
      <c r="NW5" s="47"/>
      <c r="NX5" s="47"/>
      <c r="NY5" s="47"/>
      <c r="NZ5" s="47"/>
      <c r="OA5" s="47"/>
      <c r="OB5" s="47"/>
      <c r="OC5" s="47"/>
      <c r="OD5" s="47"/>
      <c r="OE5" s="47"/>
      <c r="OF5" s="47"/>
      <c r="OG5" s="47"/>
      <c r="OH5" s="47"/>
      <c r="OI5" s="47"/>
      <c r="OJ5" s="47"/>
      <c r="OK5" s="47"/>
    </row>
    <row r="6" spans="1:401" s="21" customFormat="1" ht="75.75" customHeight="1" thickBot="1" x14ac:dyDescent="0.3">
      <c r="A6" s="499"/>
      <c r="B6" s="494"/>
      <c r="C6" s="54" t="s">
        <v>138</v>
      </c>
      <c r="D6" s="30"/>
      <c r="E6" s="30">
        <v>27</v>
      </c>
      <c r="F6" s="32" t="str">
        <f>VLOOKUP(E6,HONORARIOS!$A$5:$G$50,2,0)</f>
        <v>Costo acompañamiento integral LIX</v>
      </c>
      <c r="G6" s="30">
        <v>1</v>
      </c>
      <c r="H6" s="107">
        <f>VLOOKUP(E6,HONORARIOS!$A$5:$G$50,5,0)</f>
        <v>37545773</v>
      </c>
      <c r="I6" s="107">
        <f>+H6*G6</f>
        <v>37545773</v>
      </c>
      <c r="J6" s="376">
        <v>1</v>
      </c>
      <c r="K6" s="107">
        <f>+I6*J6</f>
        <v>37545773</v>
      </c>
      <c r="L6" s="402"/>
      <c r="M6" s="399"/>
      <c r="N6" s="47"/>
      <c r="O6" s="47"/>
      <c r="P6" s="400"/>
      <c r="Q6" s="399"/>
      <c r="R6" s="47"/>
      <c r="S6" s="47"/>
      <c r="T6" s="400"/>
      <c r="U6" s="399"/>
      <c r="V6" s="400"/>
      <c r="W6" s="399"/>
      <c r="X6" s="47"/>
      <c r="Y6" s="47"/>
      <c r="Z6" s="400"/>
      <c r="AA6" s="399"/>
      <c r="AB6" s="47"/>
      <c r="AC6" s="47"/>
      <c r="AD6" s="400"/>
      <c r="AE6" s="399"/>
      <c r="AF6" s="47"/>
      <c r="AG6" s="47"/>
      <c r="AH6" s="400"/>
      <c r="AI6" s="399"/>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c r="IW6" s="47"/>
      <c r="IX6" s="47"/>
      <c r="IY6" s="47"/>
      <c r="IZ6" s="47"/>
      <c r="JA6" s="47"/>
      <c r="JB6" s="47"/>
      <c r="JC6" s="47"/>
      <c r="JD6" s="47"/>
      <c r="JE6" s="47"/>
      <c r="JF6" s="47"/>
      <c r="JG6" s="47"/>
      <c r="JH6" s="47"/>
      <c r="JI6" s="47"/>
      <c r="JJ6" s="47"/>
      <c r="JK6" s="47"/>
      <c r="JL6" s="47"/>
      <c r="JM6" s="47"/>
      <c r="JN6" s="47"/>
      <c r="JO6" s="47"/>
      <c r="JP6" s="47"/>
      <c r="JQ6" s="47"/>
      <c r="JR6" s="47"/>
      <c r="JS6" s="47"/>
      <c r="JT6" s="47"/>
      <c r="JU6" s="47"/>
      <c r="JV6" s="47"/>
      <c r="JW6" s="47"/>
      <c r="JX6" s="47"/>
      <c r="JY6" s="47"/>
      <c r="JZ6" s="47"/>
      <c r="KA6" s="47"/>
      <c r="KB6" s="47"/>
      <c r="KC6" s="47"/>
      <c r="KD6" s="47"/>
      <c r="KE6" s="47"/>
      <c r="KF6" s="47"/>
      <c r="KG6" s="47"/>
      <c r="KH6" s="47"/>
      <c r="KI6" s="47"/>
      <c r="KJ6" s="47"/>
      <c r="KK6" s="47"/>
      <c r="KL6" s="47"/>
      <c r="KM6" s="47"/>
      <c r="KN6" s="47"/>
      <c r="KO6" s="47"/>
      <c r="KP6" s="47"/>
      <c r="KQ6" s="47"/>
      <c r="KR6" s="47"/>
      <c r="KS6" s="47"/>
      <c r="KT6" s="47"/>
      <c r="KU6" s="47"/>
      <c r="KV6" s="47"/>
      <c r="KW6" s="47"/>
      <c r="KX6" s="47"/>
      <c r="KY6" s="47"/>
      <c r="KZ6" s="47"/>
      <c r="LA6" s="47"/>
      <c r="LB6" s="47"/>
      <c r="LC6" s="47"/>
      <c r="LD6" s="47"/>
      <c r="LE6" s="47"/>
      <c r="LF6" s="47"/>
      <c r="LG6" s="47"/>
      <c r="LH6" s="47"/>
      <c r="LI6" s="47"/>
      <c r="LJ6" s="47"/>
      <c r="LK6" s="47"/>
      <c r="LL6" s="47"/>
      <c r="LM6" s="47"/>
      <c r="LN6" s="47"/>
      <c r="LO6" s="47"/>
      <c r="LP6" s="47"/>
      <c r="LQ6" s="47"/>
      <c r="LR6" s="47"/>
      <c r="LS6" s="47"/>
      <c r="LT6" s="47"/>
      <c r="LU6" s="47"/>
      <c r="LV6" s="47"/>
      <c r="LW6" s="47"/>
      <c r="LX6" s="47"/>
      <c r="LY6" s="47"/>
      <c r="LZ6" s="47"/>
      <c r="MA6" s="47"/>
      <c r="MB6" s="47"/>
      <c r="MC6" s="47"/>
      <c r="MD6" s="47"/>
      <c r="ME6" s="47"/>
      <c r="MF6" s="47"/>
      <c r="MG6" s="47"/>
      <c r="MH6" s="47"/>
      <c r="MI6" s="47"/>
      <c r="MJ6" s="47"/>
      <c r="MK6" s="47"/>
      <c r="ML6" s="47"/>
      <c r="MM6" s="47"/>
      <c r="MN6" s="47"/>
      <c r="MO6" s="47"/>
      <c r="MP6" s="47"/>
      <c r="MQ6" s="47"/>
      <c r="MR6" s="47"/>
      <c r="MS6" s="47"/>
      <c r="MT6" s="47"/>
      <c r="MU6" s="47"/>
      <c r="MV6" s="47"/>
      <c r="MW6" s="47"/>
      <c r="MX6" s="47"/>
      <c r="MY6" s="47"/>
      <c r="MZ6" s="47"/>
      <c r="NA6" s="47"/>
      <c r="NB6" s="47"/>
      <c r="NC6" s="47"/>
      <c r="ND6" s="47"/>
      <c r="NE6" s="47"/>
      <c r="NF6" s="47"/>
      <c r="NG6" s="47"/>
      <c r="NH6" s="47"/>
      <c r="NI6" s="47"/>
      <c r="NJ6" s="47"/>
      <c r="NK6" s="47"/>
      <c r="NL6" s="47"/>
      <c r="NM6" s="47"/>
      <c r="NN6" s="47"/>
      <c r="NO6" s="47"/>
      <c r="NP6" s="47"/>
      <c r="NQ6" s="47"/>
      <c r="NR6" s="47"/>
      <c r="NS6" s="47"/>
      <c r="NT6" s="47"/>
      <c r="NU6" s="47"/>
      <c r="NV6" s="47"/>
      <c r="NW6" s="47"/>
      <c r="NX6" s="47"/>
      <c r="NY6" s="47"/>
      <c r="NZ6" s="47"/>
      <c r="OA6" s="47"/>
      <c r="OB6" s="47"/>
      <c r="OC6" s="47"/>
      <c r="OD6" s="47"/>
      <c r="OE6" s="47"/>
      <c r="OF6" s="47"/>
      <c r="OG6" s="47"/>
      <c r="OH6" s="47"/>
      <c r="OI6" s="47"/>
      <c r="OJ6" s="47"/>
      <c r="OK6" s="47"/>
    </row>
    <row r="7" spans="1:401" s="21" customFormat="1" ht="17.25" customHeight="1" thickBot="1" x14ac:dyDescent="0.3">
      <c r="A7" s="499"/>
      <c r="B7" s="39" t="s">
        <v>71</v>
      </c>
      <c r="C7" s="423"/>
      <c r="D7" s="424"/>
      <c r="E7" s="424"/>
      <c r="F7" s="424"/>
      <c r="G7" s="424"/>
      <c r="H7" s="424"/>
      <c r="I7" s="424"/>
      <c r="J7" s="425"/>
      <c r="K7" s="109">
        <f>SUM(K4:K6)</f>
        <v>1055519487.0000001</v>
      </c>
      <c r="L7" s="186" t="s">
        <v>103</v>
      </c>
      <c r="M7" s="394">
        <f>+$K$7*30%</f>
        <v>316655846.10000002</v>
      </c>
      <c r="N7" s="171" t="s">
        <v>103</v>
      </c>
      <c r="O7" s="228">
        <f>+$K$7*70%</f>
        <v>738863640.9000001</v>
      </c>
      <c r="P7" s="171" t="s">
        <v>103</v>
      </c>
      <c r="Q7" s="394"/>
      <c r="R7" s="171" t="s">
        <v>103</v>
      </c>
      <c r="S7" s="228"/>
      <c r="T7" s="171" t="s">
        <v>103</v>
      </c>
      <c r="U7" s="394"/>
      <c r="V7" s="171" t="s">
        <v>103</v>
      </c>
      <c r="W7" s="394"/>
      <c r="X7" s="171" t="s">
        <v>103</v>
      </c>
      <c r="Y7" s="228"/>
      <c r="Z7" s="171" t="s">
        <v>103</v>
      </c>
      <c r="AA7" s="394"/>
      <c r="AB7" s="171" t="s">
        <v>103</v>
      </c>
      <c r="AC7" s="228"/>
      <c r="AD7" s="171" t="s">
        <v>103</v>
      </c>
      <c r="AE7" s="394"/>
      <c r="AF7" s="171" t="s">
        <v>103</v>
      </c>
      <c r="AG7" s="228"/>
      <c r="AH7" s="171" t="s">
        <v>103</v>
      </c>
      <c r="AI7" s="394"/>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c r="JQ7" s="47"/>
      <c r="JR7" s="47"/>
      <c r="JS7" s="47"/>
      <c r="JT7" s="47"/>
      <c r="JU7" s="47"/>
      <c r="JV7" s="47"/>
      <c r="JW7" s="47"/>
      <c r="JX7" s="47"/>
      <c r="JY7" s="47"/>
      <c r="JZ7" s="47"/>
      <c r="KA7" s="47"/>
      <c r="KB7" s="47"/>
      <c r="KC7" s="47"/>
      <c r="KD7" s="47"/>
      <c r="KE7" s="47"/>
      <c r="KF7" s="47"/>
      <c r="KG7" s="47"/>
      <c r="KH7" s="47"/>
      <c r="KI7" s="47"/>
      <c r="KJ7" s="47"/>
      <c r="KK7" s="47"/>
      <c r="KL7" s="47"/>
      <c r="KM7" s="47"/>
      <c r="KN7" s="47"/>
      <c r="KO7" s="47"/>
      <c r="KP7" s="47"/>
      <c r="KQ7" s="47"/>
      <c r="KR7" s="47"/>
      <c r="KS7" s="47"/>
      <c r="KT7" s="47"/>
      <c r="KU7" s="47"/>
      <c r="KV7" s="47"/>
      <c r="KW7" s="47"/>
      <c r="KX7" s="47"/>
      <c r="KY7" s="47"/>
      <c r="KZ7" s="47"/>
      <c r="LA7" s="47"/>
      <c r="LB7" s="47"/>
      <c r="LC7" s="47"/>
      <c r="LD7" s="47"/>
      <c r="LE7" s="47"/>
      <c r="LF7" s="47"/>
      <c r="LG7" s="47"/>
      <c r="LH7" s="47"/>
      <c r="LI7" s="47"/>
      <c r="LJ7" s="47"/>
      <c r="LK7" s="47"/>
      <c r="LL7" s="47"/>
      <c r="LM7" s="47"/>
      <c r="LN7" s="47"/>
      <c r="LO7" s="47"/>
      <c r="LP7" s="47"/>
      <c r="LQ7" s="47"/>
      <c r="LR7" s="47"/>
      <c r="LS7" s="47"/>
      <c r="LT7" s="47"/>
      <c r="LU7" s="47"/>
      <c r="LV7" s="47"/>
      <c r="LW7" s="47"/>
      <c r="LX7" s="47"/>
      <c r="LY7" s="47"/>
      <c r="LZ7" s="47"/>
      <c r="MA7" s="47"/>
      <c r="MB7" s="47"/>
      <c r="MC7" s="47"/>
      <c r="MD7" s="47"/>
      <c r="ME7" s="47"/>
      <c r="MF7" s="47"/>
      <c r="MG7" s="47"/>
      <c r="MH7" s="47"/>
      <c r="MI7" s="47"/>
      <c r="MJ7" s="47"/>
      <c r="MK7" s="47"/>
      <c r="ML7" s="47"/>
      <c r="MM7" s="47"/>
      <c r="MN7" s="47"/>
      <c r="MO7" s="47"/>
      <c r="MP7" s="47"/>
      <c r="MQ7" s="47"/>
      <c r="MR7" s="47"/>
      <c r="MS7" s="47"/>
      <c r="MT7" s="47"/>
      <c r="MU7" s="47"/>
      <c r="MV7" s="47"/>
      <c r="MW7" s="47"/>
      <c r="MX7" s="47"/>
      <c r="MY7" s="47"/>
      <c r="MZ7" s="47"/>
      <c r="NA7" s="47"/>
      <c r="NB7" s="47"/>
      <c r="NC7" s="47"/>
      <c r="ND7" s="47"/>
      <c r="NE7" s="47"/>
      <c r="NF7" s="47"/>
      <c r="NG7" s="47"/>
      <c r="NH7" s="47"/>
      <c r="NI7" s="47"/>
      <c r="NJ7" s="47"/>
      <c r="NK7" s="47"/>
      <c r="NL7" s="47"/>
      <c r="NM7" s="47"/>
      <c r="NN7" s="47"/>
      <c r="NO7" s="47"/>
      <c r="NP7" s="47"/>
      <c r="NQ7" s="47"/>
      <c r="NR7" s="47"/>
      <c r="NS7" s="47"/>
      <c r="NT7" s="47"/>
      <c r="NU7" s="47"/>
      <c r="NV7" s="47"/>
      <c r="NW7" s="47"/>
      <c r="NX7" s="47"/>
      <c r="NY7" s="47"/>
      <c r="NZ7" s="47"/>
      <c r="OA7" s="47"/>
      <c r="OB7" s="47"/>
      <c r="OC7" s="47"/>
      <c r="OD7" s="47"/>
      <c r="OE7" s="47"/>
      <c r="OF7" s="47"/>
      <c r="OG7" s="47"/>
      <c r="OH7" s="47"/>
      <c r="OI7" s="47"/>
      <c r="OJ7" s="47"/>
      <c r="OK7" s="47"/>
    </row>
    <row r="8" spans="1:401" ht="30.75" thickBot="1" x14ac:dyDescent="0.3">
      <c r="A8" s="499"/>
      <c r="B8" s="35" t="s">
        <v>98</v>
      </c>
      <c r="C8" s="36" t="s">
        <v>107</v>
      </c>
      <c r="D8" s="429"/>
      <c r="E8" s="430"/>
      <c r="F8" s="430"/>
      <c r="G8" s="430"/>
      <c r="H8" s="430"/>
      <c r="I8" s="430"/>
      <c r="J8" s="431"/>
      <c r="K8" s="107">
        <f>+IF(C8="Consultoria (25%)",K7*25%,0)+IF(C8="Obra (30%)",K7*30%,0)+IF(C8="Directo (20%)",K7*20%,0)+IF(C8="No aplica",0,0)+IF(C8="Directo (10%)",K7*10%,0)</f>
        <v>0</v>
      </c>
      <c r="L8" s="188" t="s">
        <v>107</v>
      </c>
      <c r="M8" s="187">
        <f>+IF(L8="Consultoria (25%)",M7*25%,0)+IF(L8="Obra (30%)",M7*30%,0)+IF(L8="Directo (20%)",M7*20%,0)+IF(L8="No aplica",0,0)+IF(L8="Directo (10%)",M7*10%,0)</f>
        <v>0</v>
      </c>
      <c r="N8" s="45" t="s">
        <v>107</v>
      </c>
      <c r="O8" s="187">
        <f>+IF(N8="Consultoria (25%)",O7*25%,0)+IF(N8="Obra (30%)",O7*30%,0)+IF(N8="Directo (20%)",O7*20%,0)+IF(N8="No aplica",0,0)+IF(N8="Directo (10%)",O7*10%,0)</f>
        <v>0</v>
      </c>
      <c r="P8" s="45" t="s">
        <v>107</v>
      </c>
      <c r="Q8" s="187">
        <f>+IF(P8="Consultoria (25%)",Q7*25%,0)+IF(P8="Obra (30%)",Q7*30%,0)+IF(P8="Directo (20%)",Q7*20%,0)+IF(P8="No aplica",0,0)+IF(P8="Directo (10%)",Q7*10%,0)</f>
        <v>0</v>
      </c>
      <c r="R8" s="45" t="s">
        <v>107</v>
      </c>
      <c r="S8" s="187">
        <f>+IF(R8="Consultoria (25%)",S7*25%,0)+IF(R8="Obra (30%)",S7*30%,0)+IF(R8="Directo (20%)",S7*20%,0)+IF(R8="No aplica",0,0)+IF(R8="Directo (10%)",S7*10%,0)</f>
        <v>0</v>
      </c>
      <c r="T8" s="45" t="s">
        <v>107</v>
      </c>
      <c r="U8" s="187">
        <f>+IF(T8="Consultoria (25%)",U7*25%,0)+IF(T8="Obra (30%)",U7*30%,0)+IF(T8="Directo (20%)",U7*20%,0)+IF(T8="No aplica",0,0)+IF(T8="Directo (10%)",U7*10%,0)</f>
        <v>0</v>
      </c>
      <c r="V8" s="45" t="s">
        <v>107</v>
      </c>
      <c r="W8" s="187">
        <f>+IF(V8="Consultoria (25%)",W7*25%,0)+IF(V8="Obra (30%)",W7*30%,0)+IF(V8="Directo (20%)",W7*20%,0)+IF(V8="No aplica",0,0)+IF(V8="Directo (10%)",W7*10%,0)</f>
        <v>0</v>
      </c>
      <c r="X8" s="45" t="s">
        <v>107</v>
      </c>
      <c r="Y8" s="187">
        <f>+IF(X8="Consultoria (25%)",Y7*25%,0)+IF(X8="Obra (30%)",Y7*30%,0)+IF(X8="Directo (20%)",Y7*20%,0)+IF(X8="No aplica",0,0)+IF(X8="Directo (10%)",Y7*10%,0)</f>
        <v>0</v>
      </c>
      <c r="Z8" s="45" t="s">
        <v>107</v>
      </c>
      <c r="AA8" s="187">
        <f>+IF(Z8="Consultoria (25%)",AA7*25%,0)+IF(Z8="Obra (30%)",AA7*30%,0)+IF(Z8="Directo (20%)",AA7*20%,0)+IF(Z8="No aplica",0,0)+IF(Z8="Directo (10%)",AA7*10%,0)</f>
        <v>0</v>
      </c>
      <c r="AB8" s="45" t="s">
        <v>107</v>
      </c>
      <c r="AC8" s="187">
        <f>+IF(AB8="Consultoria (25%)",AC7*25%,0)+IF(AB8="Obra (30%)",AC7*30%,0)+IF(AB8="Directo (20%)",AC7*20%,0)+IF(AB8="No aplica",0,0)+IF(AB8="Directo (10%)",AC7*10%,0)</f>
        <v>0</v>
      </c>
      <c r="AD8" s="45" t="s">
        <v>107</v>
      </c>
      <c r="AE8" s="187">
        <f>+IF(AD8="Consultoria (25%)",AE7*25%,0)+IF(AD8="Obra (30%)",AE7*30%,0)+IF(AD8="Directo (20%)",AE7*20%,0)+IF(AD8="No aplica",0,0)+IF(AD8="Directo (10%)",AE7*10%,0)</f>
        <v>0</v>
      </c>
      <c r="AF8" s="45" t="s">
        <v>107</v>
      </c>
      <c r="AG8" s="187">
        <f>+IF(AF8="Consultoria (25%)",AG7*25%,0)+IF(AF8="Obra (30%)",AG7*30%,0)+IF(AF8="Directo (20%)",AG7*20%,0)+IF(AF8="No aplica",0,0)+IF(AF8="Directo (10%)",AG7*10%,0)</f>
        <v>0</v>
      </c>
      <c r="AH8" s="45" t="s">
        <v>107</v>
      </c>
      <c r="AI8" s="187">
        <f>+IF(AH8="Consultoria (25%)",AI7*25%,0)+IF(AH8="Obra (30%)",AI7*30%,0)+IF(AH8="Directo (20%)",AI7*20%,0)+IF(AH8="No aplica",0,0)+IF(AH8="Directo (10%)",AI7*10%,0)</f>
        <v>0</v>
      </c>
    </row>
    <row r="9" spans="1:401" ht="30.75" thickBot="1" x14ac:dyDescent="0.3">
      <c r="A9" s="499"/>
      <c r="B9" s="35" t="s">
        <v>127</v>
      </c>
      <c r="C9" s="36" t="s">
        <v>97</v>
      </c>
      <c r="D9" s="432"/>
      <c r="E9" s="433"/>
      <c r="F9" s="433"/>
      <c r="G9" s="433"/>
      <c r="H9" s="433"/>
      <c r="I9" s="433"/>
      <c r="J9" s="434"/>
      <c r="K9" s="128">
        <f>+IF(C9="si",$K$7*7%,0)</f>
        <v>73886364.090000018</v>
      </c>
      <c r="L9" s="188" t="s">
        <v>97</v>
      </c>
      <c r="M9" s="187">
        <f>+IF(L9="si",M7*7%,0)</f>
        <v>22165909.227000006</v>
      </c>
      <c r="N9" s="45" t="s">
        <v>97</v>
      </c>
      <c r="O9" s="187">
        <f>+IF(N9="si",O7*7%,0)</f>
        <v>51720454.863000013</v>
      </c>
      <c r="P9" s="45" t="s">
        <v>70</v>
      </c>
      <c r="Q9" s="187">
        <f>+IF(P9="si",Q7*10%,0)</f>
        <v>0</v>
      </c>
      <c r="R9" s="45" t="s">
        <v>70</v>
      </c>
      <c r="S9" s="187">
        <f>+IF(R9="si",S7*10%,0)</f>
        <v>0</v>
      </c>
      <c r="T9" s="45" t="s">
        <v>70</v>
      </c>
      <c r="U9" s="187">
        <f>+IF(T9="si",U7*10%,0)</f>
        <v>0</v>
      </c>
      <c r="V9" s="45" t="s">
        <v>70</v>
      </c>
      <c r="W9" s="187">
        <f>+IF(V9="si",W7*10%,0)</f>
        <v>0</v>
      </c>
      <c r="X9" s="45" t="s">
        <v>70</v>
      </c>
      <c r="Y9" s="187">
        <f>+IF(X9="si",Y7*10%,0)</f>
        <v>0</v>
      </c>
      <c r="Z9" s="45" t="s">
        <v>70</v>
      </c>
      <c r="AA9" s="187">
        <f>+IF(Z9="si",AA7*10%,0)</f>
        <v>0</v>
      </c>
      <c r="AB9" s="45" t="s">
        <v>70</v>
      </c>
      <c r="AC9" s="187">
        <f>+IF(AB9="si",AC7*10%,0)</f>
        <v>0</v>
      </c>
      <c r="AD9" s="45" t="s">
        <v>70</v>
      </c>
      <c r="AE9" s="187">
        <f>+IF(AD9="si",AE7*10%,0)</f>
        <v>0</v>
      </c>
      <c r="AF9" s="45" t="s">
        <v>70</v>
      </c>
      <c r="AG9" s="187">
        <f>+IF(AF9="si",AG7*10%,0)</f>
        <v>0</v>
      </c>
      <c r="AH9" s="45" t="s">
        <v>70</v>
      </c>
      <c r="AI9" s="187">
        <f>+IF(AH9="si",AI7*10%,0)</f>
        <v>0</v>
      </c>
    </row>
    <row r="10" spans="1:401" ht="30.75" thickBot="1" x14ac:dyDescent="0.3">
      <c r="A10" s="499"/>
      <c r="B10" s="35" t="s">
        <v>94</v>
      </c>
      <c r="C10" s="36" t="s">
        <v>70</v>
      </c>
      <c r="D10" s="432"/>
      <c r="E10" s="433"/>
      <c r="F10" s="433"/>
      <c r="G10" s="433"/>
      <c r="H10" s="433"/>
      <c r="I10" s="433"/>
      <c r="J10" s="434"/>
      <c r="K10" s="124">
        <f>+IF(C10="si",$K$7*7%,0)</f>
        <v>0</v>
      </c>
      <c r="L10" s="188" t="s">
        <v>70</v>
      </c>
      <c r="M10" s="187">
        <f>+IF(L10="si",M7*7%,0)</f>
        <v>0</v>
      </c>
      <c r="N10" s="45" t="s">
        <v>70</v>
      </c>
      <c r="O10" s="187">
        <f>+IF(N10="si",O7*7%,0)</f>
        <v>0</v>
      </c>
      <c r="P10" s="45" t="s">
        <v>70</v>
      </c>
      <c r="Q10" s="187">
        <f>+IF(P10="si",Q7*7%,0)</f>
        <v>0</v>
      </c>
      <c r="R10" s="45" t="s">
        <v>70</v>
      </c>
      <c r="S10" s="187">
        <f>+IF(R10="si",S7*7%,0)</f>
        <v>0</v>
      </c>
      <c r="T10" s="45" t="s">
        <v>70</v>
      </c>
      <c r="U10" s="187">
        <f>+IF(T10="si",U7*7%,0)</f>
        <v>0</v>
      </c>
      <c r="V10" s="45" t="s">
        <v>70</v>
      </c>
      <c r="W10" s="187">
        <f>+IF(V10="si",W7*7%,0)</f>
        <v>0</v>
      </c>
      <c r="X10" s="45" t="s">
        <v>70</v>
      </c>
      <c r="Y10" s="187">
        <f>+IF(X10="si",Y7*7%,0)</f>
        <v>0</v>
      </c>
      <c r="Z10" s="45" t="s">
        <v>70</v>
      </c>
      <c r="AA10" s="187">
        <f>+IF(Z10="si",AA7*7%,0)</f>
        <v>0</v>
      </c>
      <c r="AB10" s="45" t="s">
        <v>70</v>
      </c>
      <c r="AC10" s="187">
        <f>+IF(AB10="si",AC7*7%,0)</f>
        <v>0</v>
      </c>
      <c r="AD10" s="45" t="s">
        <v>70</v>
      </c>
      <c r="AE10" s="187">
        <f>+IF(AD10="si",AE7*7%,0)</f>
        <v>0</v>
      </c>
      <c r="AF10" s="45" t="s">
        <v>70</v>
      </c>
      <c r="AG10" s="187">
        <f>+IF(AF10="si",AG7*7%,0)</f>
        <v>0</v>
      </c>
      <c r="AH10" s="45" t="s">
        <v>70</v>
      </c>
      <c r="AI10" s="187">
        <f>+IF(AH10="si",AI7*7%,0)</f>
        <v>0</v>
      </c>
    </row>
    <row r="11" spans="1:401" ht="15.75" thickBot="1" x14ac:dyDescent="0.3">
      <c r="A11" s="500"/>
      <c r="B11" s="35" t="s">
        <v>95</v>
      </c>
      <c r="C11" s="36" t="s">
        <v>70</v>
      </c>
      <c r="D11" s="432"/>
      <c r="E11" s="433"/>
      <c r="F11" s="433"/>
      <c r="G11" s="433"/>
      <c r="H11" s="433"/>
      <c r="I11" s="433"/>
      <c r="J11" s="434"/>
      <c r="K11" s="107">
        <f>+IF(C11="si",$K$7*5%,0)</f>
        <v>0</v>
      </c>
      <c r="L11" s="188" t="s">
        <v>70</v>
      </c>
      <c r="M11" s="187">
        <f>+IF(L11="si",M7*5%,0)</f>
        <v>0</v>
      </c>
      <c r="N11" s="45" t="s">
        <v>70</v>
      </c>
      <c r="O11" s="187">
        <f>+IF(N11="si",O7*5%,0)</f>
        <v>0</v>
      </c>
      <c r="P11" s="45" t="s">
        <v>70</v>
      </c>
      <c r="Q11" s="187">
        <f>+IF(P11="si",Q7*5%,0)</f>
        <v>0</v>
      </c>
      <c r="R11" s="45" t="s">
        <v>70</v>
      </c>
      <c r="S11" s="187">
        <f>+IF(R11="si",S7*5%,0)</f>
        <v>0</v>
      </c>
      <c r="T11" s="45" t="s">
        <v>70</v>
      </c>
      <c r="U11" s="187">
        <f>+IF(T11="si",U7*5%,0)</f>
        <v>0</v>
      </c>
      <c r="V11" s="45" t="s">
        <v>70</v>
      </c>
      <c r="W11" s="187">
        <f>+IF(V11="si",W7*5%,0)</f>
        <v>0</v>
      </c>
      <c r="X11" s="45" t="s">
        <v>70</v>
      </c>
      <c r="Y11" s="187">
        <f>+IF(X11="si",Y7*5%,0)</f>
        <v>0</v>
      </c>
      <c r="Z11" s="45" t="s">
        <v>70</v>
      </c>
      <c r="AA11" s="187">
        <f>+IF(Z11="si",AA7*5%,0)</f>
        <v>0</v>
      </c>
      <c r="AB11" s="45" t="s">
        <v>70</v>
      </c>
      <c r="AC11" s="187">
        <f>+IF(AB11="si",AC7*5%,0)</f>
        <v>0</v>
      </c>
      <c r="AD11" s="45" t="s">
        <v>70</v>
      </c>
      <c r="AE11" s="187">
        <f>+IF(AD11="si",AE7*5%,0)</f>
        <v>0</v>
      </c>
      <c r="AF11" s="45" t="s">
        <v>70</v>
      </c>
      <c r="AG11" s="187">
        <f>+IF(AF11="si",AG7*5%,0)</f>
        <v>0</v>
      </c>
      <c r="AH11" s="45" t="s">
        <v>70</v>
      </c>
      <c r="AI11" s="187">
        <f>+IF(AH11="si",AI7*5%,0)</f>
        <v>0</v>
      </c>
    </row>
    <row r="12" spans="1:401" s="34" customFormat="1" ht="15.75" thickBot="1" x14ac:dyDescent="0.3">
      <c r="A12" s="426" t="s">
        <v>102</v>
      </c>
      <c r="B12" s="427"/>
      <c r="C12" s="427"/>
      <c r="D12" s="427"/>
      <c r="E12" s="427"/>
      <c r="F12" s="427"/>
      <c r="G12" s="427"/>
      <c r="H12" s="427"/>
      <c r="I12" s="427"/>
      <c r="J12" s="428"/>
      <c r="K12" s="129">
        <f>SUM(K7:K11)</f>
        <v>1129405851.0900002</v>
      </c>
      <c r="L12" s="194"/>
      <c r="M12" s="199">
        <f>SUM(M7:M11)</f>
        <v>338821755.32700002</v>
      </c>
      <c r="N12" s="203"/>
      <c r="O12" s="199">
        <f>SUM(O7:O11)</f>
        <v>790584095.76300013</v>
      </c>
      <c r="P12" s="203"/>
      <c r="Q12" s="199">
        <f>SUM(Q7:Q11)</f>
        <v>0</v>
      </c>
      <c r="R12" s="203"/>
      <c r="S12" s="199">
        <f>SUM(S7:S11)</f>
        <v>0</v>
      </c>
      <c r="T12" s="203"/>
      <c r="U12" s="199">
        <f>SUM(U7:U11)</f>
        <v>0</v>
      </c>
      <c r="V12" s="203"/>
      <c r="W12" s="199">
        <f>SUM(W7:W11)</f>
        <v>0</v>
      </c>
      <c r="X12" s="203"/>
      <c r="Y12" s="199">
        <f>SUM(Y7:Y11)</f>
        <v>0</v>
      </c>
      <c r="Z12" s="203"/>
      <c r="AA12" s="199">
        <f>SUM(AA7:AA11)</f>
        <v>0</v>
      </c>
      <c r="AB12" s="203"/>
      <c r="AC12" s="199">
        <f>SUM(AC7:AC11)</f>
        <v>0</v>
      </c>
      <c r="AD12" s="203"/>
      <c r="AE12" s="199">
        <f>SUM(AE7:AE11)</f>
        <v>0</v>
      </c>
      <c r="AF12" s="203"/>
      <c r="AG12" s="199">
        <f>SUM(AG7:AG11)</f>
        <v>0</v>
      </c>
      <c r="AH12" s="203"/>
      <c r="AI12" s="199">
        <f>SUM(AI7:AI11)</f>
        <v>0</v>
      </c>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c r="NG12" s="49"/>
      <c r="NH12" s="49"/>
      <c r="NI12" s="49"/>
      <c r="NJ12" s="49"/>
      <c r="NK12" s="49"/>
      <c r="NL12" s="49"/>
      <c r="NM12" s="49"/>
      <c r="NN12" s="49"/>
      <c r="NO12" s="49"/>
      <c r="NP12" s="49"/>
      <c r="NQ12" s="49"/>
      <c r="NR12" s="49"/>
      <c r="NS12" s="49"/>
      <c r="NT12" s="49"/>
      <c r="NU12" s="49"/>
      <c r="NV12" s="49"/>
      <c r="NW12" s="49"/>
      <c r="NX12" s="49"/>
      <c r="NY12" s="49"/>
      <c r="NZ12" s="49"/>
      <c r="OA12" s="49"/>
      <c r="OB12" s="49"/>
      <c r="OC12" s="49"/>
      <c r="OD12" s="49"/>
      <c r="OE12" s="49"/>
      <c r="OF12" s="49"/>
      <c r="OG12" s="49"/>
      <c r="OH12" s="49"/>
      <c r="OI12" s="49"/>
      <c r="OJ12" s="49"/>
      <c r="OK12" s="49"/>
    </row>
    <row r="13" spans="1:401" ht="81.75" customHeight="1" thickBot="1" x14ac:dyDescent="0.3">
      <c r="A13" s="498" t="s">
        <v>204</v>
      </c>
      <c r="B13" s="481"/>
      <c r="C13" s="483" t="s">
        <v>205</v>
      </c>
      <c r="D13" s="435"/>
      <c r="E13" s="30">
        <v>46</v>
      </c>
      <c r="F13" s="54" t="str">
        <f>VLOOKUP(E13,HONORARIOS!A11:G50,2,0)</f>
        <v>SIN VALOR DETERMINADO</v>
      </c>
      <c r="G13" s="30">
        <v>0</v>
      </c>
      <c r="H13" s="107">
        <v>0</v>
      </c>
      <c r="I13" s="107">
        <f>+H13*G13</f>
        <v>0</v>
      </c>
      <c r="J13" s="62">
        <v>0</v>
      </c>
      <c r="K13" s="107">
        <f>+I13*J13</f>
        <v>0</v>
      </c>
      <c r="L13" s="190"/>
      <c r="M13" s="187"/>
      <c r="N13" s="105"/>
      <c r="O13" s="187"/>
      <c r="P13" s="105"/>
      <c r="Q13" s="187"/>
      <c r="R13" s="105"/>
      <c r="S13" s="187"/>
      <c r="T13" s="105"/>
      <c r="U13" s="187"/>
      <c r="V13" s="105"/>
      <c r="W13" s="187"/>
      <c r="X13" s="105"/>
      <c r="Y13" s="187"/>
      <c r="Z13" s="105"/>
      <c r="AA13" s="187"/>
      <c r="AB13" s="105"/>
      <c r="AC13" s="187"/>
      <c r="AD13" s="105"/>
      <c r="AE13" s="187"/>
      <c r="AF13" s="105"/>
      <c r="AG13" s="187"/>
      <c r="AH13" s="105"/>
      <c r="AI13" s="187"/>
      <c r="AJ13" s="472" t="s">
        <v>155</v>
      </c>
      <c r="AK13" s="473"/>
      <c r="AL13" s="473"/>
      <c r="AM13" s="473"/>
      <c r="AN13" s="473"/>
      <c r="AO13" s="473"/>
      <c r="AP13" s="474" t="s">
        <v>163</v>
      </c>
      <c r="AQ13" s="474"/>
      <c r="AR13" s="474"/>
      <c r="AS13" s="474"/>
      <c r="AT13" s="474"/>
      <c r="AU13" s="474"/>
    </row>
    <row r="14" spans="1:401" ht="75" customHeight="1" thickBot="1" x14ac:dyDescent="0.3">
      <c r="A14" s="499"/>
      <c r="B14" s="482"/>
      <c r="C14" s="484"/>
      <c r="D14" s="436"/>
      <c r="E14" s="30">
        <v>46</v>
      </c>
      <c r="F14" s="54" t="str">
        <f>VLOOKUP(E14,HONORARIOS!A12:G50,2,0)</f>
        <v>SIN VALOR DETERMINADO</v>
      </c>
      <c r="G14" s="30">
        <v>0</v>
      </c>
      <c r="H14" s="107">
        <v>0</v>
      </c>
      <c r="I14" s="107">
        <f>+H14*G14</f>
        <v>0</v>
      </c>
      <c r="J14" s="30">
        <v>0</v>
      </c>
      <c r="K14" s="107">
        <f>+I14*J14</f>
        <v>0</v>
      </c>
      <c r="L14" s="190"/>
      <c r="M14" s="187"/>
      <c r="N14" s="105"/>
      <c r="O14" s="187"/>
      <c r="P14" s="105"/>
      <c r="Q14" s="187"/>
      <c r="R14" s="105"/>
      <c r="S14" s="187"/>
      <c r="T14" s="105"/>
      <c r="U14" s="187"/>
      <c r="V14" s="105"/>
      <c r="W14" s="187"/>
      <c r="X14" s="105"/>
      <c r="Y14" s="187"/>
      <c r="Z14" s="105"/>
      <c r="AA14" s="187"/>
      <c r="AB14" s="105"/>
      <c r="AC14" s="187"/>
      <c r="AD14" s="105"/>
      <c r="AE14" s="187"/>
      <c r="AF14" s="105"/>
      <c r="AG14" s="187"/>
      <c r="AH14" s="105"/>
      <c r="AI14" s="187"/>
    </row>
    <row r="15" spans="1:401" s="21" customFormat="1" ht="15.75" thickBot="1" x14ac:dyDescent="0.3">
      <c r="A15" s="499"/>
      <c r="B15" s="39" t="s">
        <v>71</v>
      </c>
      <c r="C15" s="423"/>
      <c r="D15" s="424"/>
      <c r="E15" s="424"/>
      <c r="F15" s="424"/>
      <c r="G15" s="424"/>
      <c r="H15" s="424"/>
      <c r="I15" s="424"/>
      <c r="J15" s="425"/>
      <c r="K15" s="109">
        <f>SUM(K13:K14)</f>
        <v>0</v>
      </c>
      <c r="L15" s="186" t="s">
        <v>103</v>
      </c>
      <c r="M15" s="228">
        <f>+$K$15*M2</f>
        <v>0</v>
      </c>
      <c r="N15" s="171" t="s">
        <v>103</v>
      </c>
      <c r="O15" s="228">
        <f>+$K$15*O2</f>
        <v>0</v>
      </c>
      <c r="P15" s="171" t="s">
        <v>103</v>
      </c>
      <c r="Q15" s="228">
        <f>+$K$15*Q2</f>
        <v>0</v>
      </c>
      <c r="R15" s="171" t="s">
        <v>103</v>
      </c>
      <c r="S15" s="228">
        <f>+$K$15*S2</f>
        <v>0</v>
      </c>
      <c r="T15" s="171" t="s">
        <v>103</v>
      </c>
      <c r="U15" s="228">
        <f>+$K$15*U2</f>
        <v>0</v>
      </c>
      <c r="V15" s="171" t="s">
        <v>103</v>
      </c>
      <c r="W15" s="228">
        <f>+$K$15*W2</f>
        <v>0</v>
      </c>
      <c r="X15" s="171" t="s">
        <v>103</v>
      </c>
      <c r="Y15" s="228">
        <f>+$K$15*Y2</f>
        <v>0</v>
      </c>
      <c r="Z15" s="171" t="s">
        <v>103</v>
      </c>
      <c r="AA15" s="228">
        <f>+$K$15*AA2</f>
        <v>0</v>
      </c>
      <c r="AB15" s="171" t="s">
        <v>103</v>
      </c>
      <c r="AC15" s="228">
        <f>+$K$15*AC2</f>
        <v>0</v>
      </c>
      <c r="AD15" s="171" t="s">
        <v>103</v>
      </c>
      <c r="AE15" s="228">
        <f>+$K$15*AE2</f>
        <v>0</v>
      </c>
      <c r="AF15" s="171" t="s">
        <v>103</v>
      </c>
      <c r="AG15" s="228">
        <f>+$K$15*AG2</f>
        <v>0</v>
      </c>
      <c r="AH15" s="171" t="s">
        <v>103</v>
      </c>
      <c r="AI15" s="228">
        <f>+$K$15*AI2</f>
        <v>0</v>
      </c>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c r="IW15" s="47"/>
      <c r="IX15" s="47"/>
      <c r="IY15" s="47"/>
      <c r="IZ15" s="47"/>
      <c r="JA15" s="47"/>
      <c r="JB15" s="47"/>
      <c r="JC15" s="47"/>
      <c r="JD15" s="47"/>
      <c r="JE15" s="47"/>
      <c r="JF15" s="47"/>
      <c r="JG15" s="47"/>
      <c r="JH15" s="47"/>
      <c r="JI15" s="47"/>
      <c r="JJ15" s="47"/>
      <c r="JK15" s="47"/>
      <c r="JL15" s="47"/>
      <c r="JM15" s="47"/>
      <c r="JN15" s="47"/>
      <c r="JO15" s="47"/>
      <c r="JP15" s="47"/>
      <c r="JQ15" s="47"/>
      <c r="JR15" s="47"/>
      <c r="JS15" s="47"/>
      <c r="JT15" s="47"/>
      <c r="JU15" s="47"/>
      <c r="JV15" s="47"/>
      <c r="JW15" s="47"/>
      <c r="JX15" s="47"/>
      <c r="JY15" s="47"/>
      <c r="JZ15" s="47"/>
      <c r="KA15" s="47"/>
      <c r="KB15" s="47"/>
      <c r="KC15" s="47"/>
      <c r="KD15" s="47"/>
      <c r="KE15" s="47"/>
      <c r="KF15" s="47"/>
      <c r="KG15" s="47"/>
      <c r="KH15" s="47"/>
      <c r="KI15" s="47"/>
      <c r="KJ15" s="47"/>
      <c r="KK15" s="47"/>
      <c r="KL15" s="47"/>
      <c r="KM15" s="47"/>
      <c r="KN15" s="47"/>
      <c r="KO15" s="47"/>
      <c r="KP15" s="47"/>
      <c r="KQ15" s="47"/>
      <c r="KR15" s="47"/>
      <c r="KS15" s="47"/>
      <c r="KT15" s="47"/>
      <c r="KU15" s="47"/>
      <c r="KV15" s="47"/>
      <c r="KW15" s="47"/>
      <c r="KX15" s="47"/>
      <c r="KY15" s="47"/>
      <c r="KZ15" s="47"/>
      <c r="LA15" s="47"/>
      <c r="LB15" s="47"/>
      <c r="LC15" s="47"/>
      <c r="LD15" s="47"/>
      <c r="LE15" s="47"/>
      <c r="LF15" s="47"/>
      <c r="LG15" s="47"/>
      <c r="LH15" s="47"/>
      <c r="LI15" s="47"/>
      <c r="LJ15" s="47"/>
      <c r="LK15" s="47"/>
      <c r="LL15" s="47"/>
      <c r="LM15" s="47"/>
      <c r="LN15" s="47"/>
      <c r="LO15" s="47"/>
      <c r="LP15" s="47"/>
      <c r="LQ15" s="47"/>
      <c r="LR15" s="47"/>
      <c r="LS15" s="47"/>
      <c r="LT15" s="47"/>
      <c r="LU15" s="47"/>
      <c r="LV15" s="47"/>
      <c r="LW15" s="47"/>
      <c r="LX15" s="47"/>
      <c r="LY15" s="47"/>
      <c r="LZ15" s="47"/>
      <c r="MA15" s="47"/>
      <c r="MB15" s="47"/>
      <c r="MC15" s="47"/>
      <c r="MD15" s="47"/>
      <c r="ME15" s="47"/>
      <c r="MF15" s="47"/>
      <c r="MG15" s="47"/>
      <c r="MH15" s="47"/>
      <c r="MI15" s="47"/>
      <c r="MJ15" s="47"/>
      <c r="MK15" s="47"/>
      <c r="ML15" s="47"/>
      <c r="MM15" s="47"/>
      <c r="MN15" s="47"/>
      <c r="MO15" s="47"/>
      <c r="MP15" s="47"/>
      <c r="MQ15" s="47"/>
      <c r="MR15" s="47"/>
      <c r="MS15" s="47"/>
      <c r="MT15" s="47"/>
      <c r="MU15" s="47"/>
      <c r="MV15" s="47"/>
      <c r="MW15" s="47"/>
      <c r="MX15" s="47"/>
      <c r="MY15" s="47"/>
      <c r="MZ15" s="47"/>
      <c r="NA15" s="47"/>
      <c r="NB15" s="47"/>
      <c r="NC15" s="47"/>
      <c r="ND15" s="47"/>
      <c r="NE15" s="47"/>
      <c r="NF15" s="47"/>
      <c r="NG15" s="47"/>
      <c r="NH15" s="47"/>
      <c r="NI15" s="47"/>
      <c r="NJ15" s="47"/>
      <c r="NK15" s="47"/>
      <c r="NL15" s="47"/>
      <c r="NM15" s="47"/>
      <c r="NN15" s="47"/>
      <c r="NO15" s="47"/>
      <c r="NP15" s="47"/>
      <c r="NQ15" s="47"/>
      <c r="NR15" s="47"/>
      <c r="NS15" s="47"/>
      <c r="NT15" s="47"/>
      <c r="NU15" s="47"/>
      <c r="NV15" s="47"/>
      <c r="NW15" s="47"/>
      <c r="NX15" s="47"/>
      <c r="NY15" s="47"/>
      <c r="NZ15" s="47"/>
      <c r="OA15" s="47"/>
      <c r="OB15" s="47"/>
      <c r="OC15" s="47"/>
      <c r="OD15" s="47"/>
      <c r="OE15" s="47"/>
      <c r="OF15" s="47"/>
      <c r="OG15" s="47"/>
      <c r="OH15" s="47"/>
      <c r="OI15" s="47"/>
      <c r="OJ15" s="47"/>
      <c r="OK15" s="47"/>
    </row>
    <row r="16" spans="1:401" ht="30.75" thickBot="1" x14ac:dyDescent="0.3">
      <c r="A16" s="499"/>
      <c r="B16" s="37" t="s">
        <v>98</v>
      </c>
      <c r="C16" s="36" t="s">
        <v>107</v>
      </c>
      <c r="D16" s="429"/>
      <c r="E16" s="430"/>
      <c r="F16" s="430"/>
      <c r="G16" s="430"/>
      <c r="H16" s="430"/>
      <c r="I16" s="430"/>
      <c r="J16" s="431"/>
      <c r="K16" s="111">
        <f>+IF(C16="Consultoria (25%)",K15*25%,0)+IF(C16="Obra (30%)",K15*30%,0)+IF(C16="Directo (20%)",K15*20%,0)+IF(C16="No aplica",0,0)+IF(C16="Directo (10%)",K15*10%,0)</f>
        <v>0</v>
      </c>
      <c r="L16" s="188" t="s">
        <v>107</v>
      </c>
      <c r="M16" s="187">
        <f>+IF(L16="Consultoria (25%)",M15*25%,0)+IF(L16="Obra (30%)",M15*30%,0)+IF(L16="Directo (20%)",M15*20%,0)+IF(L16="No aplica",0,0)+IF(L16="Directo (10%)",M15*10%,0)</f>
        <v>0</v>
      </c>
      <c r="N16" s="45" t="s">
        <v>107</v>
      </c>
      <c r="O16" s="187">
        <f>+IF(N16="Consultoria (25%)",O15*25%,0)+IF(N16="Obra (30%)",O15*30%,0)+IF(N16="Directo (20%)",O15*20%,0)+IF(N16="No aplica",0,0)+IF(N16="Directo (10%)",O15*10%,0)</f>
        <v>0</v>
      </c>
      <c r="P16" s="45" t="s">
        <v>107</v>
      </c>
      <c r="Q16" s="187">
        <f>+IF(P16="Consultoria (25%)",Q15*25%,0)+IF(P16="Obra (30%)",Q15*30%,0)+IF(P16="Directo (20%)",Q15*20%,0)+IF(P16="No aplica",0,0)+IF(P16="Directo (10%)",Q15*10%,0)</f>
        <v>0</v>
      </c>
      <c r="R16" s="45" t="s">
        <v>107</v>
      </c>
      <c r="S16" s="187">
        <f>+IF(R16="Consultoria (25%)",S15*25%,0)+IF(R16="Obra (30%)",S15*30%,0)+IF(R16="Directo (20%)",S15*20%,0)+IF(R16="No aplica",0,0)+IF(R16="Directo (10%)",S15*10%,0)</f>
        <v>0</v>
      </c>
      <c r="T16" s="45" t="s">
        <v>107</v>
      </c>
      <c r="U16" s="187">
        <f>+IF(T16="Consultoria (25%)",U15*25%,0)+IF(T16="Obra (30%)",U15*30%,0)+IF(T16="Directo (20%)",U15*20%,0)+IF(T16="No aplica",0,0)+IF(T16="Directo (10%)",U15*10%,0)</f>
        <v>0</v>
      </c>
      <c r="V16" s="45" t="s">
        <v>107</v>
      </c>
      <c r="W16" s="187">
        <f>+IF(V16="Consultoria (25%)",W15*25%,0)+IF(V16="Obra (30%)",W15*30%,0)+IF(V16="Directo (20%)",W15*20%,0)+IF(V16="No aplica",0,0)+IF(V16="Directo (10%)",W15*10%,0)</f>
        <v>0</v>
      </c>
      <c r="X16" s="45" t="s">
        <v>107</v>
      </c>
      <c r="Y16" s="187">
        <f>+IF(X16="Consultoria (25%)",Y15*25%,0)+IF(X16="Obra (30%)",Y15*30%,0)+IF(X16="Directo (20%)",Y15*20%,0)+IF(X16="No aplica",0,0)+IF(X16="Directo (10%)",Y15*10%,0)</f>
        <v>0</v>
      </c>
      <c r="Z16" s="45" t="s">
        <v>107</v>
      </c>
      <c r="AA16" s="187">
        <f>+IF(Z16="Consultoria (25%)",AA15*25%,0)+IF(Z16="Obra (30%)",AA15*30%,0)+IF(Z16="Directo (20%)",AA15*20%,0)+IF(Z16="No aplica",0,0)+IF(Z16="Directo (10%)",AA15*10%,0)</f>
        <v>0</v>
      </c>
      <c r="AB16" s="45" t="s">
        <v>107</v>
      </c>
      <c r="AC16" s="187">
        <f>+IF(AB16="Consultoria (25%)",AC15*25%,0)+IF(AB16="Obra (30%)",AC15*30%,0)+IF(AB16="Directo (20%)",AC15*20%,0)+IF(AB16="No aplica",0,0)+IF(AB16="Directo (10%)",AC15*10%,0)</f>
        <v>0</v>
      </c>
      <c r="AD16" s="45" t="s">
        <v>107</v>
      </c>
      <c r="AE16" s="187">
        <f>+IF(AD16="Consultoria (25%)",AE15*25%,0)+IF(AD16="Obra (30%)",AE15*30%,0)+IF(AD16="Directo (20%)",AE15*20%,0)+IF(AD16="No aplica",0,0)+IF(AD16="Directo (10%)",AE15*10%,0)</f>
        <v>0</v>
      </c>
      <c r="AF16" s="45" t="s">
        <v>107</v>
      </c>
      <c r="AG16" s="187">
        <f>+IF(AF16="Consultoria (25%)",AG15*25%,0)+IF(AF16="Obra (30%)",AG15*30%,0)+IF(AF16="Directo (20%)",AG15*20%,0)+IF(AF16="No aplica",0,0)+IF(AF16="Directo (10%)",AG15*10%,0)</f>
        <v>0</v>
      </c>
      <c r="AH16" s="45" t="s">
        <v>107</v>
      </c>
      <c r="AI16" s="187">
        <f>+IF(AH16="Consultoria (25%)",AI15*25%,0)+IF(AH16="Obra (30%)",AI15*30%,0)+IF(AH16="Directo (20%)",AI15*20%,0)+IF(AH16="No aplica",0,0)+IF(AH16="Directo (10%)",AI15*10%,0)</f>
        <v>0</v>
      </c>
    </row>
    <row r="17" spans="1:401" ht="30.75" thickBot="1" x14ac:dyDescent="0.3">
      <c r="A17" s="499"/>
      <c r="B17" s="37" t="s">
        <v>93</v>
      </c>
      <c r="C17" s="36" t="s">
        <v>97</v>
      </c>
      <c r="D17" s="432" t="s">
        <v>109</v>
      </c>
      <c r="E17" s="433"/>
      <c r="F17" s="433"/>
      <c r="G17" s="433"/>
      <c r="H17" s="433"/>
      <c r="I17" s="433"/>
      <c r="J17" s="434"/>
      <c r="K17" s="107">
        <f>+IF(C17="si",K15*10%,0)</f>
        <v>0</v>
      </c>
      <c r="L17" s="188" t="s">
        <v>70</v>
      </c>
      <c r="M17" s="187">
        <f>+IF(L17="si",M15*10%,0)</f>
        <v>0</v>
      </c>
      <c r="N17" s="45" t="s">
        <v>70</v>
      </c>
      <c r="O17" s="187">
        <f>+IF(N17="si",O15*10%,0)</f>
        <v>0</v>
      </c>
      <c r="P17" s="45" t="s">
        <v>70</v>
      </c>
      <c r="Q17" s="187">
        <f>+IF(P17="si",Q15*10%,0)</f>
        <v>0</v>
      </c>
      <c r="R17" s="45" t="s">
        <v>70</v>
      </c>
      <c r="S17" s="187">
        <f>+IF(R17="si",S15*10%,0)</f>
        <v>0</v>
      </c>
      <c r="T17" s="45" t="s">
        <v>70</v>
      </c>
      <c r="U17" s="187">
        <f>+IF(T17="si",U15*10%,0)</f>
        <v>0</v>
      </c>
      <c r="V17" s="45" t="s">
        <v>70</v>
      </c>
      <c r="W17" s="187">
        <f>+IF(V17="si",W15*10%,0)</f>
        <v>0</v>
      </c>
      <c r="X17" s="45" t="s">
        <v>70</v>
      </c>
      <c r="Y17" s="187">
        <f>+IF(X17="si",Y15*10%,0)</f>
        <v>0</v>
      </c>
      <c r="Z17" s="45" t="s">
        <v>70</v>
      </c>
      <c r="AA17" s="187">
        <f>+IF(Z17="si",AA15*10%,0)</f>
        <v>0</v>
      </c>
      <c r="AB17" s="45" t="s">
        <v>70</v>
      </c>
      <c r="AC17" s="187">
        <f>+IF(AB17="si",AC15*10%,0)</f>
        <v>0</v>
      </c>
      <c r="AD17" s="45" t="s">
        <v>70</v>
      </c>
      <c r="AE17" s="187">
        <f>+IF(AD17="si",AE15*10%,0)</f>
        <v>0</v>
      </c>
      <c r="AF17" s="45" t="s">
        <v>70</v>
      </c>
      <c r="AG17" s="187">
        <f>+IF(AF17="si",AG15*10%,0)</f>
        <v>0</v>
      </c>
      <c r="AH17" s="45" t="s">
        <v>70</v>
      </c>
      <c r="AI17" s="187">
        <f>+IF(AH17="si",AI15*10%,0)</f>
        <v>0</v>
      </c>
    </row>
    <row r="18" spans="1:401" ht="30.75" thickBot="1" x14ac:dyDescent="0.3">
      <c r="A18" s="499"/>
      <c r="B18" s="37" t="s">
        <v>94</v>
      </c>
      <c r="C18" s="36" t="s">
        <v>70</v>
      </c>
      <c r="D18" s="432"/>
      <c r="E18" s="433"/>
      <c r="F18" s="433"/>
      <c r="G18" s="433"/>
      <c r="H18" s="433"/>
      <c r="I18" s="433"/>
      <c r="J18" s="434"/>
      <c r="K18" s="124">
        <f>+IF(C18="si",K15*7%,0)</f>
        <v>0</v>
      </c>
      <c r="L18" s="188" t="s">
        <v>70</v>
      </c>
      <c r="M18" s="187">
        <f>+IF(L18="si",M15*7%,0)</f>
        <v>0</v>
      </c>
      <c r="N18" s="45" t="s">
        <v>70</v>
      </c>
      <c r="O18" s="187">
        <f>+IF(N18="si",O15*7%,0)</f>
        <v>0</v>
      </c>
      <c r="P18" s="45" t="s">
        <v>70</v>
      </c>
      <c r="Q18" s="187">
        <f>+IF(P18="si",Q15*7%,0)</f>
        <v>0</v>
      </c>
      <c r="R18" s="45" t="s">
        <v>70</v>
      </c>
      <c r="S18" s="187">
        <f>+IF(R18="si",S15*7%,0)</f>
        <v>0</v>
      </c>
      <c r="T18" s="45" t="s">
        <v>70</v>
      </c>
      <c r="U18" s="187">
        <f>+IF(T18="si",U15*7%,0)</f>
        <v>0</v>
      </c>
      <c r="V18" s="45" t="s">
        <v>70</v>
      </c>
      <c r="W18" s="187">
        <f>+IF(V18="si",W15*7%,0)</f>
        <v>0</v>
      </c>
      <c r="X18" s="45" t="s">
        <v>70</v>
      </c>
      <c r="Y18" s="187">
        <f>+IF(X18="si",Y15*7%,0)</f>
        <v>0</v>
      </c>
      <c r="Z18" s="45" t="s">
        <v>70</v>
      </c>
      <c r="AA18" s="187">
        <f>+IF(Z18="si",AA15*7%,0)</f>
        <v>0</v>
      </c>
      <c r="AB18" s="45" t="s">
        <v>70</v>
      </c>
      <c r="AC18" s="187">
        <f>+IF(AB18="si",AC15*7%,0)</f>
        <v>0</v>
      </c>
      <c r="AD18" s="45" t="s">
        <v>70</v>
      </c>
      <c r="AE18" s="187">
        <f>+IF(AD18="si",AE15*7%,0)</f>
        <v>0</v>
      </c>
      <c r="AF18" s="45" t="s">
        <v>70</v>
      </c>
      <c r="AG18" s="187">
        <f>+IF(AF18="si",AG15*7%,0)</f>
        <v>0</v>
      </c>
      <c r="AH18" s="45" t="s">
        <v>70</v>
      </c>
      <c r="AI18" s="187">
        <f>+IF(AH18="si",AI15*7%,0)</f>
        <v>0</v>
      </c>
    </row>
    <row r="19" spans="1:401" ht="15.75" thickBot="1" x14ac:dyDescent="0.3">
      <c r="A19" s="500"/>
      <c r="B19" s="37" t="s">
        <v>95</v>
      </c>
      <c r="C19" s="36" t="s">
        <v>70</v>
      </c>
      <c r="D19" s="432"/>
      <c r="E19" s="433"/>
      <c r="F19" s="433"/>
      <c r="G19" s="433"/>
      <c r="H19" s="433"/>
      <c r="I19" s="433"/>
      <c r="J19" s="434"/>
      <c r="K19" s="107">
        <f>+IF(C19="si",K15*5%,0)</f>
        <v>0</v>
      </c>
      <c r="L19" s="188" t="s">
        <v>70</v>
      </c>
      <c r="M19" s="187">
        <f>+IF(L19="si",M15*5%,0)</f>
        <v>0</v>
      </c>
      <c r="N19" s="45" t="s">
        <v>70</v>
      </c>
      <c r="O19" s="187">
        <f>+IF(N19="si",O15*5%,0)</f>
        <v>0</v>
      </c>
      <c r="P19" s="45" t="s">
        <v>70</v>
      </c>
      <c r="Q19" s="187">
        <f>+IF(P19="si",Q15*5%,0)</f>
        <v>0</v>
      </c>
      <c r="R19" s="45" t="s">
        <v>70</v>
      </c>
      <c r="S19" s="187">
        <f>+IF(R19="si",S15*5%,0)</f>
        <v>0</v>
      </c>
      <c r="T19" s="45" t="s">
        <v>70</v>
      </c>
      <c r="U19" s="187">
        <f>+IF(T19="si",U15*5%,0)</f>
        <v>0</v>
      </c>
      <c r="V19" s="45" t="s">
        <v>70</v>
      </c>
      <c r="W19" s="187">
        <f>+IF(V19="si",W15*5%,0)</f>
        <v>0</v>
      </c>
      <c r="X19" s="45" t="s">
        <v>70</v>
      </c>
      <c r="Y19" s="187">
        <f>+IF(X19="si",Y15*5%,0)</f>
        <v>0</v>
      </c>
      <c r="Z19" s="45" t="s">
        <v>70</v>
      </c>
      <c r="AA19" s="187">
        <f>+IF(Z19="si",AA15*5%,0)</f>
        <v>0</v>
      </c>
      <c r="AB19" s="45" t="s">
        <v>70</v>
      </c>
      <c r="AC19" s="187">
        <f>+IF(AB19="si",AC15*5%,0)</f>
        <v>0</v>
      </c>
      <c r="AD19" s="45" t="s">
        <v>70</v>
      </c>
      <c r="AE19" s="187">
        <f>+IF(AD19="si",AE15*5%,0)</f>
        <v>0</v>
      </c>
      <c r="AF19" s="45" t="s">
        <v>70</v>
      </c>
      <c r="AG19" s="187">
        <f>+IF(AF19="si",AG15*5%,0)</f>
        <v>0</v>
      </c>
      <c r="AH19" s="45" t="s">
        <v>70</v>
      </c>
      <c r="AI19" s="187">
        <f>+IF(AH19="si",AI15*5%,0)</f>
        <v>0</v>
      </c>
    </row>
    <row r="20" spans="1:401" s="34" customFormat="1" ht="15.75" thickBot="1" x14ac:dyDescent="0.3">
      <c r="A20" s="501" t="s">
        <v>102</v>
      </c>
      <c r="B20" s="502"/>
      <c r="C20" s="502"/>
      <c r="D20" s="502"/>
      <c r="E20" s="502"/>
      <c r="F20" s="502"/>
      <c r="G20" s="502"/>
      <c r="H20" s="502"/>
      <c r="I20" s="502"/>
      <c r="J20" s="503"/>
      <c r="K20" s="255">
        <f>SUM(K15:K19)</f>
        <v>0</v>
      </c>
      <c r="L20" s="191"/>
      <c r="M20" s="196">
        <f>SUM(M15:M19)</f>
        <v>0</v>
      </c>
      <c r="N20" s="166"/>
      <c r="O20" s="196">
        <f>SUM(O15:O19)</f>
        <v>0</v>
      </c>
      <c r="P20" s="166"/>
      <c r="Q20" s="196">
        <f>SUM(Q15:Q19)</f>
        <v>0</v>
      </c>
      <c r="R20" s="166"/>
      <c r="S20" s="196">
        <f>SUM(S15:S19)</f>
        <v>0</v>
      </c>
      <c r="T20" s="166"/>
      <c r="U20" s="196">
        <f>SUM(U15:U19)</f>
        <v>0</v>
      </c>
      <c r="V20" s="166"/>
      <c r="W20" s="196">
        <f>SUM(W15:W19)</f>
        <v>0</v>
      </c>
      <c r="X20" s="166"/>
      <c r="Y20" s="196">
        <f>SUM(Y15:Y19)</f>
        <v>0</v>
      </c>
      <c r="Z20" s="166"/>
      <c r="AA20" s="196">
        <f>SUM(AA15:AA19)</f>
        <v>0</v>
      </c>
      <c r="AB20" s="166"/>
      <c r="AC20" s="196">
        <f>SUM(AC15:AC19)</f>
        <v>0</v>
      </c>
      <c r="AD20" s="166"/>
      <c r="AE20" s="196">
        <f>SUM(AE15:AE19)</f>
        <v>0</v>
      </c>
      <c r="AF20" s="166"/>
      <c r="AG20" s="196">
        <f>SUM(AG15:AG19)</f>
        <v>0</v>
      </c>
      <c r="AH20" s="166"/>
      <c r="AI20" s="196">
        <f>SUM(AI15:AI19)</f>
        <v>0</v>
      </c>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49"/>
      <c r="NY20" s="49"/>
      <c r="NZ20" s="49"/>
      <c r="OA20" s="49"/>
      <c r="OB20" s="49"/>
      <c r="OC20" s="49"/>
      <c r="OD20" s="49"/>
      <c r="OE20" s="49"/>
      <c r="OF20" s="49"/>
      <c r="OG20" s="49"/>
      <c r="OH20" s="49"/>
      <c r="OI20" s="49"/>
      <c r="OJ20" s="49"/>
      <c r="OK20" s="49"/>
    </row>
    <row r="21" spans="1:401" s="8" customFormat="1" ht="15.75" hidden="1" thickBot="1" x14ac:dyDescent="0.3">
      <c r="A21" s="495" t="s">
        <v>5</v>
      </c>
      <c r="B21" s="495"/>
      <c r="C21" s="495"/>
      <c r="D21" s="495"/>
      <c r="E21" s="495"/>
      <c r="F21" s="495"/>
      <c r="G21" s="495"/>
      <c r="H21" s="495"/>
      <c r="I21" s="495"/>
      <c r="J21" s="495"/>
      <c r="K21" s="163">
        <f>+K12+K20</f>
        <v>1129405851.0900002</v>
      </c>
      <c r="L21" s="114"/>
      <c r="M21" s="114">
        <f>+M12+M20</f>
        <v>338821755.32700002</v>
      </c>
      <c r="N21" s="114"/>
      <c r="O21" s="114">
        <f t="shared" ref="O21:AI21" si="0">+O12+O20</f>
        <v>790584095.76300013</v>
      </c>
      <c r="P21" s="114"/>
      <c r="Q21" s="114">
        <f t="shared" si="0"/>
        <v>0</v>
      </c>
      <c r="R21" s="114"/>
      <c r="S21" s="114">
        <f t="shared" si="0"/>
        <v>0</v>
      </c>
      <c r="T21" s="114"/>
      <c r="U21" s="114">
        <f t="shared" si="0"/>
        <v>0</v>
      </c>
      <c r="V21" s="114"/>
      <c r="W21" s="114">
        <f t="shared" si="0"/>
        <v>0</v>
      </c>
      <c r="X21" s="114"/>
      <c r="Y21" s="114">
        <f t="shared" si="0"/>
        <v>0</v>
      </c>
      <c r="Z21" s="114"/>
      <c r="AA21" s="114">
        <f t="shared" si="0"/>
        <v>0</v>
      </c>
      <c r="AB21" s="114"/>
      <c r="AC21" s="114">
        <f t="shared" si="0"/>
        <v>0</v>
      </c>
      <c r="AD21" s="114"/>
      <c r="AE21" s="114">
        <f t="shared" si="0"/>
        <v>0</v>
      </c>
      <c r="AF21" s="114"/>
      <c r="AG21" s="114">
        <f t="shared" si="0"/>
        <v>0</v>
      </c>
      <c r="AH21" s="114"/>
      <c r="AI21" s="114">
        <f t="shared" si="0"/>
        <v>0</v>
      </c>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c r="JM21" s="47"/>
      <c r="JN21" s="47"/>
      <c r="JO21" s="47"/>
      <c r="JP21" s="47"/>
      <c r="JQ21" s="47"/>
      <c r="JR21" s="47"/>
      <c r="JS21" s="47"/>
      <c r="JT21" s="47"/>
      <c r="JU21" s="47"/>
      <c r="JV21" s="47"/>
      <c r="JW21" s="47"/>
      <c r="JX21" s="47"/>
      <c r="JY21" s="47"/>
      <c r="JZ21" s="47"/>
      <c r="KA21" s="47"/>
      <c r="KB21" s="47"/>
      <c r="KC21" s="47"/>
      <c r="KD21" s="47"/>
      <c r="KE21" s="47"/>
      <c r="KF21" s="47"/>
      <c r="KG21" s="47"/>
      <c r="KH21" s="47"/>
      <c r="KI21" s="47"/>
      <c r="KJ21" s="47"/>
      <c r="KK21" s="47"/>
      <c r="KL21" s="47"/>
      <c r="KM21" s="47"/>
      <c r="KN21" s="47"/>
      <c r="KO21" s="47"/>
      <c r="KP21" s="47"/>
      <c r="KQ21" s="47"/>
      <c r="KR21" s="47"/>
      <c r="KS21" s="47"/>
      <c r="KT21" s="47"/>
      <c r="KU21" s="47"/>
      <c r="KV21" s="47"/>
      <c r="KW21" s="47"/>
      <c r="KX21" s="47"/>
      <c r="KY21" s="47"/>
      <c r="KZ21" s="47"/>
      <c r="LA21" s="47"/>
      <c r="LB21" s="47"/>
      <c r="LC21" s="47"/>
      <c r="LD21" s="47"/>
      <c r="LE21" s="47"/>
      <c r="LF21" s="47"/>
      <c r="LG21" s="47"/>
      <c r="LH21" s="47"/>
      <c r="LI21" s="47"/>
      <c r="LJ21" s="47"/>
      <c r="LK21" s="47"/>
      <c r="LL21" s="47"/>
      <c r="LM21" s="47"/>
      <c r="LN21" s="47"/>
      <c r="LO21" s="47"/>
      <c r="LP21" s="47"/>
      <c r="LQ21" s="47"/>
      <c r="LR21" s="47"/>
      <c r="LS21" s="47"/>
      <c r="LT21" s="47"/>
      <c r="LU21" s="47"/>
      <c r="LV21" s="47"/>
      <c r="LW21" s="47"/>
      <c r="LX21" s="47"/>
      <c r="LY21" s="47"/>
      <c r="LZ21" s="47"/>
      <c r="MA21" s="47"/>
      <c r="MB21" s="47"/>
      <c r="MC21" s="47"/>
      <c r="MD21" s="47"/>
      <c r="ME21" s="47"/>
      <c r="MF21" s="47"/>
      <c r="MG21" s="47"/>
      <c r="MH21" s="47"/>
      <c r="MI21" s="47"/>
      <c r="MJ21" s="47"/>
      <c r="MK21" s="47"/>
      <c r="ML21" s="47"/>
      <c r="MM21" s="47"/>
      <c r="MN21" s="47"/>
      <c r="MO21" s="47"/>
      <c r="MP21" s="47"/>
      <c r="MQ21" s="47"/>
      <c r="MR21" s="47"/>
      <c r="MS21" s="47"/>
      <c r="MT21" s="47"/>
      <c r="MU21" s="47"/>
      <c r="MV21" s="47"/>
      <c r="MW21" s="47"/>
      <c r="MX21" s="47"/>
      <c r="MY21" s="47"/>
      <c r="MZ21" s="47"/>
      <c r="NA21" s="47"/>
      <c r="NB21" s="47"/>
      <c r="NC21" s="47"/>
      <c r="ND21" s="47"/>
      <c r="NE21" s="47"/>
      <c r="NF21" s="47"/>
      <c r="NG21" s="47"/>
      <c r="NH21" s="47"/>
      <c r="NI21" s="47"/>
      <c r="NJ21" s="47"/>
      <c r="NK21" s="47"/>
      <c r="NL21" s="47"/>
      <c r="NM21" s="47"/>
      <c r="NN21" s="47"/>
      <c r="NO21" s="47"/>
      <c r="NP21" s="47"/>
      <c r="NQ21" s="47"/>
      <c r="NR21" s="47"/>
      <c r="NS21" s="47"/>
      <c r="NT21" s="47"/>
      <c r="NU21" s="47"/>
      <c r="NV21" s="47"/>
      <c r="NW21" s="47"/>
      <c r="NX21" s="47"/>
      <c r="NY21" s="47"/>
      <c r="NZ21" s="47"/>
      <c r="OA21" s="47"/>
      <c r="OB21" s="47"/>
      <c r="OC21" s="47"/>
      <c r="OD21" s="47"/>
      <c r="OE21" s="47"/>
      <c r="OF21" s="47"/>
      <c r="OG21" s="47"/>
      <c r="OH21" s="47"/>
      <c r="OI21" s="47"/>
      <c r="OJ21" s="47"/>
      <c r="OK21" s="47"/>
    </row>
    <row r="22" spans="1:401" s="47" customFormat="1" hidden="1" x14ac:dyDescent="0.25"/>
    <row r="23" spans="1:401" s="47" customFormat="1" hidden="1" x14ac:dyDescent="0.25"/>
    <row r="24" spans="1:401" ht="15.75" hidden="1" thickBot="1" x14ac:dyDescent="0.3">
      <c r="A24" s="497" t="s">
        <v>51</v>
      </c>
      <c r="B24" s="497"/>
      <c r="C24" s="497"/>
      <c r="D24" s="497"/>
      <c r="E24" s="497"/>
      <c r="F24" s="497"/>
      <c r="G24" s="497"/>
      <c r="H24" s="497"/>
      <c r="I24" s="497"/>
      <c r="J24" s="497"/>
      <c r="K24" s="497"/>
      <c r="L24" s="206"/>
    </row>
    <row r="25" spans="1:401" ht="15.75" hidden="1" thickBot="1" x14ac:dyDescent="0.3">
      <c r="A25" s="485" t="s">
        <v>2</v>
      </c>
      <c r="B25" s="485"/>
      <c r="C25" s="485"/>
      <c r="D25" s="485"/>
      <c r="E25" s="485"/>
      <c r="F25" s="485"/>
      <c r="G25" s="485"/>
      <c r="H25" s="485"/>
      <c r="I25" s="485"/>
      <c r="J25" s="485"/>
      <c r="K25" s="485"/>
      <c r="L25" s="102"/>
      <c r="M25" s="205">
        <v>1.0328832752791366</v>
      </c>
      <c r="N25" s="204"/>
      <c r="O25" s="205">
        <v>1.0667309266444205</v>
      </c>
      <c r="P25" s="204"/>
      <c r="Q25" s="205">
        <v>1.1007752334453451</v>
      </c>
      <c r="R25" s="204"/>
      <c r="S25" s="205">
        <v>1.1359444285376925</v>
      </c>
      <c r="T25" s="204"/>
      <c r="U25" s="205">
        <v>1.1718378943935353</v>
      </c>
      <c r="V25" s="204"/>
      <c r="W25" s="205">
        <v>1.2085196208340565</v>
      </c>
      <c r="X25" s="204"/>
      <c r="Y25" s="205">
        <v>1.2457877968277771</v>
      </c>
      <c r="Z25" s="204"/>
      <c r="AA25" s="205">
        <v>1.2836019905610632</v>
      </c>
      <c r="AB25" s="204"/>
      <c r="AC25" s="205">
        <v>1.3224442401340015</v>
      </c>
      <c r="AD25" s="204"/>
      <c r="AE25" s="205">
        <v>1.3631619032051636</v>
      </c>
      <c r="AF25" s="204"/>
      <c r="AG25" s="205">
        <v>1.4043449669096169</v>
      </c>
      <c r="AH25" s="204"/>
      <c r="AI25" s="205">
        <v>1.4471811771038039</v>
      </c>
    </row>
    <row r="26" spans="1:401" ht="60.75" hidden="1" thickBot="1" x14ac:dyDescent="0.3">
      <c r="A26" s="27" t="s">
        <v>3</v>
      </c>
      <c r="B26" s="27" t="s">
        <v>13</v>
      </c>
      <c r="C26" s="27" t="s">
        <v>14</v>
      </c>
      <c r="D26" s="27" t="s">
        <v>38</v>
      </c>
      <c r="E26" s="27" t="s">
        <v>1</v>
      </c>
      <c r="F26" s="28" t="s">
        <v>40</v>
      </c>
      <c r="G26" s="28" t="s">
        <v>37</v>
      </c>
      <c r="H26" s="28" t="s">
        <v>105</v>
      </c>
      <c r="I26" s="28" t="s">
        <v>106</v>
      </c>
      <c r="J26" s="28" t="s">
        <v>41</v>
      </c>
      <c r="K26" s="106" t="s">
        <v>104</v>
      </c>
      <c r="L26" s="167" t="s">
        <v>110</v>
      </c>
      <c r="M26" s="264" t="s">
        <v>111</v>
      </c>
      <c r="N26" s="165" t="s">
        <v>110</v>
      </c>
      <c r="O26" s="264" t="s">
        <v>112</v>
      </c>
      <c r="P26" s="165" t="s">
        <v>110</v>
      </c>
      <c r="Q26" s="264" t="s">
        <v>113</v>
      </c>
      <c r="R26" s="165" t="s">
        <v>110</v>
      </c>
      <c r="S26" s="264" t="s">
        <v>114</v>
      </c>
      <c r="T26" s="165" t="s">
        <v>110</v>
      </c>
      <c r="U26" s="264" t="s">
        <v>115</v>
      </c>
      <c r="V26" s="165" t="s">
        <v>110</v>
      </c>
      <c r="W26" s="264" t="s">
        <v>116</v>
      </c>
      <c r="X26" s="165" t="s">
        <v>110</v>
      </c>
      <c r="Y26" s="264" t="s">
        <v>117</v>
      </c>
      <c r="Z26" s="165" t="s">
        <v>110</v>
      </c>
      <c r="AA26" s="264" t="s">
        <v>118</v>
      </c>
      <c r="AB26" s="165" t="s">
        <v>110</v>
      </c>
      <c r="AC26" s="264" t="s">
        <v>119</v>
      </c>
      <c r="AD26" s="165" t="s">
        <v>110</v>
      </c>
      <c r="AE26" s="264" t="s">
        <v>120</v>
      </c>
      <c r="AF26" s="165" t="s">
        <v>110</v>
      </c>
      <c r="AG26" s="264" t="s">
        <v>121</v>
      </c>
      <c r="AH26" s="165" t="s">
        <v>110</v>
      </c>
      <c r="AI26" s="264" t="s">
        <v>122</v>
      </c>
    </row>
    <row r="27" spans="1:401" ht="60" customHeight="1" thickBot="1" x14ac:dyDescent="0.3">
      <c r="A27" s="498" t="s">
        <v>140</v>
      </c>
      <c r="B27" s="481"/>
      <c r="C27" s="483" t="s">
        <v>206</v>
      </c>
      <c r="D27" s="435">
        <v>6</v>
      </c>
      <c r="E27" s="30">
        <v>46</v>
      </c>
      <c r="F27" s="54" t="str">
        <f>VLOOKUP(E27,HONORARIOS!A5:G50,2,0)</f>
        <v>SIN VALOR DETERMINADO</v>
      </c>
      <c r="G27" s="43">
        <v>0</v>
      </c>
      <c r="H27" s="111">
        <v>0</v>
      </c>
      <c r="I27" s="111">
        <f>+H27*G27</f>
        <v>0</v>
      </c>
      <c r="J27" s="43">
        <v>0</v>
      </c>
      <c r="K27" s="111">
        <f>+I27*J27</f>
        <v>0</v>
      </c>
      <c r="L27" s="208"/>
      <c r="M27" s="185"/>
      <c r="O27" s="185"/>
      <c r="Q27" s="185"/>
      <c r="S27" s="185"/>
      <c r="U27" s="185"/>
      <c r="W27" s="185"/>
      <c r="Y27" s="185"/>
      <c r="AA27" s="185"/>
      <c r="AC27" s="185"/>
      <c r="AE27" s="185"/>
      <c r="AG27" s="185"/>
      <c r="AI27" s="185"/>
      <c r="AJ27" s="472" t="s">
        <v>158</v>
      </c>
      <c r="AK27" s="473"/>
      <c r="AL27" s="473"/>
      <c r="AM27" s="473"/>
      <c r="AN27" s="473"/>
      <c r="AO27" s="473"/>
      <c r="AP27" s="474" t="s">
        <v>164</v>
      </c>
      <c r="AQ27" s="474"/>
      <c r="AR27" s="474"/>
      <c r="AS27" s="474"/>
      <c r="AT27" s="474"/>
      <c r="AU27" s="474"/>
    </row>
    <row r="28" spans="1:401" ht="30.75" thickBot="1" x14ac:dyDescent="0.3">
      <c r="A28" s="499"/>
      <c r="B28" s="482"/>
      <c r="C28" s="484"/>
      <c r="D28" s="436"/>
      <c r="E28" s="60">
        <v>46</v>
      </c>
      <c r="F28" s="54" t="str">
        <f>VLOOKUP(E28,HONORARIOS!A6:G50,2,0)</f>
        <v>SIN VALOR DETERMINADO</v>
      </c>
      <c r="G28" s="43">
        <v>0</v>
      </c>
      <c r="H28" s="111">
        <v>0</v>
      </c>
      <c r="I28" s="111">
        <f>+H28*G28</f>
        <v>0</v>
      </c>
      <c r="J28" s="43">
        <v>0</v>
      </c>
      <c r="K28" s="111">
        <f>+I28*J28</f>
        <v>0</v>
      </c>
      <c r="L28" s="208"/>
      <c r="M28" s="213"/>
      <c r="N28" s="65"/>
      <c r="O28" s="185"/>
      <c r="Q28" s="185"/>
      <c r="S28" s="185"/>
      <c r="U28" s="185"/>
      <c r="W28" s="185"/>
      <c r="Y28" s="185"/>
      <c r="AA28" s="185"/>
      <c r="AC28" s="185"/>
      <c r="AE28" s="185"/>
      <c r="AG28" s="185"/>
      <c r="AI28" s="185"/>
    </row>
    <row r="29" spans="1:401" s="21" customFormat="1" ht="15.75" thickBot="1" x14ac:dyDescent="0.3">
      <c r="A29" s="499"/>
      <c r="B29" s="39" t="s">
        <v>71</v>
      </c>
      <c r="C29" s="423"/>
      <c r="D29" s="424"/>
      <c r="E29" s="424"/>
      <c r="F29" s="424"/>
      <c r="G29" s="424"/>
      <c r="H29" s="424"/>
      <c r="I29" s="424"/>
      <c r="J29" s="425"/>
      <c r="K29" s="109">
        <f>SUM(K27:K28)</f>
        <v>0</v>
      </c>
      <c r="L29" s="186" t="s">
        <v>103</v>
      </c>
      <c r="M29" s="228">
        <f>+$K$29*M25</f>
        <v>0</v>
      </c>
      <c r="N29" s="171" t="s">
        <v>103</v>
      </c>
      <c r="O29" s="228">
        <f>+$K$29*O25</f>
        <v>0</v>
      </c>
      <c r="P29" s="171" t="s">
        <v>103</v>
      </c>
      <c r="Q29" s="228">
        <f>+$K$29*Q25</f>
        <v>0</v>
      </c>
      <c r="R29" s="171" t="s">
        <v>103</v>
      </c>
      <c r="S29" s="228">
        <f>+$K$29*S25</f>
        <v>0</v>
      </c>
      <c r="T29" s="171" t="s">
        <v>103</v>
      </c>
      <c r="U29" s="228">
        <f>+$K$29*U25</f>
        <v>0</v>
      </c>
      <c r="V29" s="171" t="s">
        <v>103</v>
      </c>
      <c r="W29" s="228">
        <f>+$K$29*W25</f>
        <v>0</v>
      </c>
      <c r="X29" s="171" t="s">
        <v>103</v>
      </c>
      <c r="Y29" s="228">
        <f>+$K$29*Y25</f>
        <v>0</v>
      </c>
      <c r="Z29" s="171" t="s">
        <v>103</v>
      </c>
      <c r="AA29" s="228">
        <f>+$K$29*AA25</f>
        <v>0</v>
      </c>
      <c r="AB29" s="171" t="s">
        <v>103</v>
      </c>
      <c r="AC29" s="228">
        <f>+$K$29*AC25</f>
        <v>0</v>
      </c>
      <c r="AD29" s="171" t="s">
        <v>103</v>
      </c>
      <c r="AE29" s="228">
        <f>+$K$29*AE25</f>
        <v>0</v>
      </c>
      <c r="AF29" s="171" t="s">
        <v>103</v>
      </c>
      <c r="AG29" s="228">
        <f>+$K$29*AG25</f>
        <v>0</v>
      </c>
      <c r="AH29" s="171" t="s">
        <v>103</v>
      </c>
      <c r="AI29" s="228">
        <f>+$K$29*AI25</f>
        <v>0</v>
      </c>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row>
    <row r="30" spans="1:401" ht="30.75" thickBot="1" x14ac:dyDescent="0.3">
      <c r="A30" s="499"/>
      <c r="B30" s="37" t="s">
        <v>98</v>
      </c>
      <c r="C30" s="36" t="s">
        <v>108</v>
      </c>
      <c r="D30" s="429"/>
      <c r="E30" s="430"/>
      <c r="F30" s="430"/>
      <c r="G30" s="430"/>
      <c r="H30" s="430"/>
      <c r="I30" s="430"/>
      <c r="J30" s="431"/>
      <c r="K30" s="107">
        <f>+IF(C30="Consultoria (25%)",K29*25%,0)+IF(C30="Obra (30%)",K29*30%,0)+IF(C30="Directo (20%)",K29*20%,0)+IF(C30="No aplica",0,0)+IF(C30="Directo (10%)",K29*10%,0)</f>
        <v>0</v>
      </c>
      <c r="L30" s="188" t="s">
        <v>107</v>
      </c>
      <c r="M30" s="187">
        <f>+IF(L30="Consultoria (25%)",M29*25%,0)+IF(L30="Obra (30%)",M29*30%,0)+IF(L30="Directo (20%)",M29*20%,0)+IF(L30="No aplica",0,0)+IF(L30="Directo (10%)",M29*10%,0)</f>
        <v>0</v>
      </c>
      <c r="N30" s="45" t="s">
        <v>107</v>
      </c>
      <c r="O30" s="187">
        <f>+IF(N30="Consultoria (25%)",O29*25%,0)+IF(N30="Obra (30%)",O29*30%,0)+IF(N30="Directo (20%)",O29*20%,0)+IF(N30="No aplica",0,0)+IF(N30="Directo (10%)",O29*10%,0)</f>
        <v>0</v>
      </c>
      <c r="P30" s="45" t="s">
        <v>107</v>
      </c>
      <c r="Q30" s="187">
        <f>+IF(P30="Consultoria (25%)",Q29*25%,0)+IF(P30="Obra (30%)",Q29*30%,0)+IF(P30="Directo (20%)",Q29*20%,0)+IF(P30="No aplica",0,0)+IF(P30="Directo (10%)",Q29*10%,0)</f>
        <v>0</v>
      </c>
      <c r="R30" s="45" t="s">
        <v>107</v>
      </c>
      <c r="S30" s="187">
        <f>+IF(R30="Consultoria (25%)",S29*25%,0)+IF(R30="Obra (30%)",S29*30%,0)+IF(R30="Directo (20%)",S29*20%,0)+IF(R30="No aplica",0,0)+IF(R30="Directo (10%)",S29*10%,0)</f>
        <v>0</v>
      </c>
      <c r="T30" s="45" t="s">
        <v>107</v>
      </c>
      <c r="U30" s="187">
        <f>+IF(T30="Consultoria (25%)",U29*25%,0)+IF(T30="Obra (30%)",U29*30%,0)+IF(T30="Directo (20%)",U29*20%,0)+IF(T30="No aplica",0,0)+IF(T30="Directo (10%)",U29*10%,0)</f>
        <v>0</v>
      </c>
      <c r="V30" s="45" t="s">
        <v>107</v>
      </c>
      <c r="W30" s="187">
        <f>+IF(V30="Consultoria (25%)",W29*25%,0)+IF(V30="Obra (30%)",W29*30%,0)+IF(V30="Directo (20%)",W29*20%,0)+IF(V30="No aplica",0,0)+IF(V30="Directo (10%)",W29*10%,0)</f>
        <v>0</v>
      </c>
      <c r="X30" s="45" t="s">
        <v>107</v>
      </c>
      <c r="Y30" s="187">
        <f>+IF(X30="Consultoria (25%)",Y29*25%,0)+IF(X30="Obra (30%)",Y29*30%,0)+IF(X30="Directo (20%)",Y29*20%,0)+IF(X30="No aplica",0,0)+IF(X30="Directo (10%)",Y29*10%,0)</f>
        <v>0</v>
      </c>
      <c r="Z30" s="45" t="s">
        <v>107</v>
      </c>
      <c r="AA30" s="187">
        <f>+IF(Z30="Consultoria (25%)",AA29*25%,0)+IF(Z30="Obra (30%)",AA29*30%,0)+IF(Z30="Directo (20%)",AA29*20%,0)+IF(Z30="No aplica",0,0)+IF(Z30="Directo (10%)",AA29*10%,0)</f>
        <v>0</v>
      </c>
      <c r="AB30" s="45" t="s">
        <v>107</v>
      </c>
      <c r="AC30" s="187">
        <f>+IF(AB30="Consultoria (25%)",AC29*25%,0)+IF(AB30="Obra (30%)",AC29*30%,0)+IF(AB30="Directo (20%)",AC29*20%,0)+IF(AB30="No aplica",0,0)+IF(AB30="Directo (10%)",AC29*10%,0)</f>
        <v>0</v>
      </c>
      <c r="AD30" s="45" t="s">
        <v>107</v>
      </c>
      <c r="AE30" s="187">
        <f>+IF(AD30="Consultoria (25%)",AE29*25%,0)+IF(AD30="Obra (30%)",AE29*30%,0)+IF(AD30="Directo (20%)",AE29*20%,0)+IF(AD30="No aplica",0,0)+IF(AD30="Directo (10%)",AE29*10%,0)</f>
        <v>0</v>
      </c>
      <c r="AF30" s="45" t="s">
        <v>107</v>
      </c>
      <c r="AG30" s="187">
        <f>+IF(AF30="Consultoria (25%)",AG29*25%,0)+IF(AF30="Obra (30%)",AG29*30%,0)+IF(AF30="Directo (20%)",AG29*20%,0)+IF(AF30="No aplica",0,0)+IF(AF30="Directo (10%)",AG29*10%,0)</f>
        <v>0</v>
      </c>
      <c r="AH30" s="45" t="s">
        <v>107</v>
      </c>
      <c r="AI30" s="187">
        <f>+IF(AH30="Consultoria (25%)",AI29*25%,0)+IF(AH30="Obra (30%)",AI29*30%,0)+IF(AH30="Directo (20%)",AI29*20%,0)+IF(AH30="No aplica",0,0)+IF(AH30="Directo (10%)",AI29*10%,0)</f>
        <v>0</v>
      </c>
    </row>
    <row r="31" spans="1:401" ht="30.75" thickBot="1" x14ac:dyDescent="0.3">
      <c r="A31" s="499"/>
      <c r="B31" s="37" t="s">
        <v>93</v>
      </c>
      <c r="C31" s="36" t="s">
        <v>97</v>
      </c>
      <c r="D31" s="432"/>
      <c r="E31" s="433"/>
      <c r="F31" s="433"/>
      <c r="G31" s="433"/>
      <c r="H31" s="433"/>
      <c r="I31" s="433"/>
      <c r="J31" s="434"/>
      <c r="K31" s="107">
        <f>+IF(C31="si",K29*10%,0)</f>
        <v>0</v>
      </c>
      <c r="L31" s="188" t="s">
        <v>70</v>
      </c>
      <c r="M31" s="187">
        <f>+IF(L31="si",M29*10%,0)</f>
        <v>0</v>
      </c>
      <c r="N31" s="45" t="s">
        <v>70</v>
      </c>
      <c r="O31" s="187">
        <f>+IF(N31="si",O29*10%,0)</f>
        <v>0</v>
      </c>
      <c r="P31" s="45" t="s">
        <v>70</v>
      </c>
      <c r="Q31" s="187">
        <f>+IF(P31="si",Q29*10%,0)</f>
        <v>0</v>
      </c>
      <c r="R31" s="45" t="s">
        <v>70</v>
      </c>
      <c r="S31" s="187">
        <f>+IF(R31="si",S29*10%,0)</f>
        <v>0</v>
      </c>
      <c r="T31" s="45" t="s">
        <v>70</v>
      </c>
      <c r="U31" s="187">
        <f>+IF(T31="si",U29*10%,0)</f>
        <v>0</v>
      </c>
      <c r="V31" s="45" t="s">
        <v>70</v>
      </c>
      <c r="W31" s="187">
        <f>+IF(V31="si",W29*10%,0)</f>
        <v>0</v>
      </c>
      <c r="X31" s="45" t="s">
        <v>70</v>
      </c>
      <c r="Y31" s="187">
        <f>+IF(X31="si",Y29*10%,0)</f>
        <v>0</v>
      </c>
      <c r="Z31" s="45" t="s">
        <v>70</v>
      </c>
      <c r="AA31" s="187">
        <f>+IF(Z31="si",AA29*10%,0)</f>
        <v>0</v>
      </c>
      <c r="AB31" s="45" t="s">
        <v>70</v>
      </c>
      <c r="AC31" s="187">
        <f>+IF(AB31="si",AC29*10%,0)</f>
        <v>0</v>
      </c>
      <c r="AD31" s="45" t="s">
        <v>70</v>
      </c>
      <c r="AE31" s="187">
        <f>+IF(AD31="si",AE29*10%,0)</f>
        <v>0</v>
      </c>
      <c r="AF31" s="45" t="s">
        <v>70</v>
      </c>
      <c r="AG31" s="187">
        <f>+IF(AF31="si",AG29*10%,0)</f>
        <v>0</v>
      </c>
      <c r="AH31" s="45" t="s">
        <v>70</v>
      </c>
      <c r="AI31" s="187">
        <f>+IF(AH31="si",AI29*10%,0)</f>
        <v>0</v>
      </c>
    </row>
    <row r="32" spans="1:401" ht="30.75" thickBot="1" x14ac:dyDescent="0.3">
      <c r="A32" s="499"/>
      <c r="B32" s="37" t="s">
        <v>94</v>
      </c>
      <c r="C32" s="36" t="s">
        <v>97</v>
      </c>
      <c r="D32" s="432" t="s">
        <v>109</v>
      </c>
      <c r="E32" s="433"/>
      <c r="F32" s="433"/>
      <c r="G32" s="433"/>
      <c r="H32" s="433"/>
      <c r="I32" s="433"/>
      <c r="J32" s="434"/>
      <c r="K32" s="124">
        <f>+IF(C32="si",K29*7%,0)</f>
        <v>0</v>
      </c>
      <c r="L32" s="188" t="s">
        <v>70</v>
      </c>
      <c r="M32" s="187">
        <f>+IF(L32="si",M29*7%,0)</f>
        <v>0</v>
      </c>
      <c r="N32" s="45" t="s">
        <v>70</v>
      </c>
      <c r="O32" s="187">
        <f>+IF(N32="si",O29*7%,0)</f>
        <v>0</v>
      </c>
      <c r="P32" s="45" t="s">
        <v>70</v>
      </c>
      <c r="Q32" s="187">
        <f>+IF(P32="si",Q29*7%,0)</f>
        <v>0</v>
      </c>
      <c r="R32" s="45" t="s">
        <v>70</v>
      </c>
      <c r="S32" s="187">
        <f>+IF(R32="si",S29*7%,0)</f>
        <v>0</v>
      </c>
      <c r="T32" s="45" t="s">
        <v>70</v>
      </c>
      <c r="U32" s="187">
        <f>+IF(T32="si",U29*7%,0)</f>
        <v>0</v>
      </c>
      <c r="V32" s="45" t="s">
        <v>70</v>
      </c>
      <c r="W32" s="187">
        <f>+IF(V32="si",W29*7%,0)</f>
        <v>0</v>
      </c>
      <c r="X32" s="45" t="s">
        <v>70</v>
      </c>
      <c r="Y32" s="187">
        <f>+IF(X32="si",Y29*7%,0)</f>
        <v>0</v>
      </c>
      <c r="Z32" s="45" t="s">
        <v>70</v>
      </c>
      <c r="AA32" s="187">
        <f>+IF(Z32="si",AA29*7%,0)</f>
        <v>0</v>
      </c>
      <c r="AB32" s="45" t="s">
        <v>70</v>
      </c>
      <c r="AC32" s="187">
        <f>+IF(AB32="si",AC29*7%,0)</f>
        <v>0</v>
      </c>
      <c r="AD32" s="45" t="s">
        <v>70</v>
      </c>
      <c r="AE32" s="187">
        <f>+IF(AD32="si",AE29*7%,0)</f>
        <v>0</v>
      </c>
      <c r="AF32" s="45" t="s">
        <v>70</v>
      </c>
      <c r="AG32" s="187">
        <f>+IF(AF32="si",AG29*7%,0)</f>
        <v>0</v>
      </c>
      <c r="AH32" s="45" t="s">
        <v>70</v>
      </c>
      <c r="AI32" s="187">
        <f>+IF(AH32="si",AI29*7%,0)</f>
        <v>0</v>
      </c>
    </row>
    <row r="33" spans="1:401" ht="15.75" thickBot="1" x14ac:dyDescent="0.3">
      <c r="A33" s="500"/>
      <c r="B33" s="37" t="s">
        <v>95</v>
      </c>
      <c r="C33" s="36" t="s">
        <v>97</v>
      </c>
      <c r="D33" s="432"/>
      <c r="E33" s="433"/>
      <c r="F33" s="433"/>
      <c r="G33" s="433"/>
      <c r="H33" s="433"/>
      <c r="I33" s="433"/>
      <c r="J33" s="434"/>
      <c r="K33" s="107">
        <f>+IF(C33="si",K29*5%,0)</f>
        <v>0</v>
      </c>
      <c r="L33" s="188" t="s">
        <v>70</v>
      </c>
      <c r="M33" s="187">
        <f>+IF(L33="si",M29*5%,0)</f>
        <v>0</v>
      </c>
      <c r="N33" s="45" t="s">
        <v>70</v>
      </c>
      <c r="O33" s="187">
        <f>+IF(N33="si",O29*5%,0)</f>
        <v>0</v>
      </c>
      <c r="P33" s="45" t="s">
        <v>70</v>
      </c>
      <c r="Q33" s="187">
        <f>+IF(P33="si",Q29*5%,0)</f>
        <v>0</v>
      </c>
      <c r="R33" s="45" t="s">
        <v>70</v>
      </c>
      <c r="S33" s="187">
        <f>+IF(R33="si",S29*5%,0)</f>
        <v>0</v>
      </c>
      <c r="T33" s="45" t="s">
        <v>70</v>
      </c>
      <c r="U33" s="187">
        <f>+IF(T33="si",U29*5%,0)</f>
        <v>0</v>
      </c>
      <c r="V33" s="45" t="s">
        <v>70</v>
      </c>
      <c r="W33" s="187">
        <f>+IF(V33="si",W29*5%,0)</f>
        <v>0</v>
      </c>
      <c r="X33" s="45" t="s">
        <v>70</v>
      </c>
      <c r="Y33" s="187">
        <f>+IF(X33="si",Y29*5%,0)</f>
        <v>0</v>
      </c>
      <c r="Z33" s="45" t="s">
        <v>70</v>
      </c>
      <c r="AA33" s="187">
        <f>+IF(Z33="si",AA29*5%,0)</f>
        <v>0</v>
      </c>
      <c r="AB33" s="45" t="s">
        <v>70</v>
      </c>
      <c r="AC33" s="187">
        <f>+IF(AB33="si",AC29*5%,0)</f>
        <v>0</v>
      </c>
      <c r="AD33" s="45" t="s">
        <v>70</v>
      </c>
      <c r="AE33" s="187">
        <f>+IF(AD33="si",AE29*5%,0)</f>
        <v>0</v>
      </c>
      <c r="AF33" s="45" t="s">
        <v>70</v>
      </c>
      <c r="AG33" s="187">
        <f>+IF(AF33="si",AG29*5%,0)</f>
        <v>0</v>
      </c>
      <c r="AH33" s="45" t="s">
        <v>70</v>
      </c>
      <c r="AI33" s="187">
        <f>+IF(AH33="si",AI29*5%,0)</f>
        <v>0</v>
      </c>
    </row>
    <row r="34" spans="1:401" s="34" customFormat="1" ht="15.75" thickBot="1" x14ac:dyDescent="0.3">
      <c r="A34" s="426" t="s">
        <v>102</v>
      </c>
      <c r="B34" s="427"/>
      <c r="C34" s="427"/>
      <c r="D34" s="427"/>
      <c r="E34" s="427"/>
      <c r="F34" s="427"/>
      <c r="G34" s="427"/>
      <c r="H34" s="427"/>
      <c r="I34" s="427"/>
      <c r="J34" s="428"/>
      <c r="K34" s="130">
        <f>SUM(K29:K33)</f>
        <v>0</v>
      </c>
      <c r="L34" s="194"/>
      <c r="M34" s="199">
        <f>SUM(M29:M33)</f>
        <v>0</v>
      </c>
      <c r="N34" s="203"/>
      <c r="O34" s="199">
        <f>SUM(O29:O33)</f>
        <v>0</v>
      </c>
      <c r="P34" s="203"/>
      <c r="Q34" s="199">
        <f>SUM(Q29:Q33)</f>
        <v>0</v>
      </c>
      <c r="R34" s="203"/>
      <c r="S34" s="199">
        <f>SUM(S29:S33)</f>
        <v>0</v>
      </c>
      <c r="T34" s="203"/>
      <c r="U34" s="199">
        <f>SUM(U29:U33)</f>
        <v>0</v>
      </c>
      <c r="V34" s="203"/>
      <c r="W34" s="199">
        <f>SUM(W29:W33)</f>
        <v>0</v>
      </c>
      <c r="X34" s="203"/>
      <c r="Y34" s="199">
        <f>SUM(Y29:Y33)</f>
        <v>0</v>
      </c>
      <c r="Z34" s="203"/>
      <c r="AA34" s="199">
        <f>SUM(AA29:AA33)</f>
        <v>0</v>
      </c>
      <c r="AB34" s="203"/>
      <c r="AC34" s="199">
        <f>SUM(AC29:AC33)</f>
        <v>0</v>
      </c>
      <c r="AD34" s="203"/>
      <c r="AE34" s="199">
        <f>SUM(AE29:AE33)</f>
        <v>0</v>
      </c>
      <c r="AF34" s="203"/>
      <c r="AG34" s="199">
        <f>SUM(AG29:AG33)</f>
        <v>0</v>
      </c>
      <c r="AH34" s="203"/>
      <c r="AI34" s="199">
        <f>SUM(AI29:AI33)</f>
        <v>0</v>
      </c>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c r="IX34" s="49"/>
      <c r="IY34" s="49"/>
      <c r="IZ34" s="49"/>
      <c r="JA34" s="49"/>
      <c r="JB34" s="49"/>
      <c r="JC34" s="49"/>
      <c r="JD34" s="49"/>
      <c r="JE34" s="49"/>
      <c r="JF34" s="49"/>
      <c r="JG34" s="49"/>
      <c r="JH34" s="49"/>
      <c r="JI34" s="49"/>
      <c r="JJ34" s="49"/>
      <c r="JK34" s="49"/>
      <c r="JL34" s="49"/>
      <c r="JM34" s="49"/>
      <c r="JN34" s="49"/>
      <c r="JO34" s="49"/>
      <c r="JP34" s="49"/>
      <c r="JQ34" s="49"/>
      <c r="JR34" s="49"/>
      <c r="JS34" s="49"/>
      <c r="JT34" s="49"/>
      <c r="JU34" s="49"/>
      <c r="JV34" s="49"/>
      <c r="JW34" s="49"/>
      <c r="JX34" s="49"/>
      <c r="JY34" s="49"/>
      <c r="JZ34" s="49"/>
      <c r="KA34" s="49"/>
      <c r="KB34" s="49"/>
      <c r="KC34" s="49"/>
      <c r="KD34" s="49"/>
      <c r="KE34" s="49"/>
      <c r="KF34" s="49"/>
      <c r="KG34" s="49"/>
      <c r="KH34" s="49"/>
      <c r="KI34" s="49"/>
      <c r="KJ34" s="49"/>
      <c r="KK34" s="49"/>
      <c r="KL34" s="49"/>
      <c r="KM34" s="49"/>
      <c r="KN34" s="49"/>
      <c r="KO34" s="49"/>
      <c r="KP34" s="49"/>
      <c r="KQ34" s="49"/>
      <c r="KR34" s="49"/>
      <c r="KS34" s="49"/>
      <c r="KT34" s="49"/>
      <c r="KU34" s="49"/>
      <c r="KV34" s="49"/>
      <c r="KW34" s="49"/>
      <c r="KX34" s="49"/>
      <c r="KY34" s="49"/>
      <c r="KZ34" s="49"/>
      <c r="LA34" s="49"/>
      <c r="LB34" s="49"/>
      <c r="LC34" s="49"/>
      <c r="LD34" s="49"/>
      <c r="LE34" s="49"/>
      <c r="LF34" s="49"/>
      <c r="LG34" s="49"/>
      <c r="LH34" s="49"/>
      <c r="LI34" s="49"/>
      <c r="LJ34" s="49"/>
      <c r="LK34" s="49"/>
      <c r="LL34" s="49"/>
      <c r="LM34" s="49"/>
      <c r="LN34" s="49"/>
      <c r="LO34" s="49"/>
      <c r="LP34" s="49"/>
      <c r="LQ34" s="49"/>
      <c r="LR34" s="49"/>
      <c r="LS34" s="49"/>
      <c r="LT34" s="49"/>
      <c r="LU34" s="49"/>
      <c r="LV34" s="49"/>
      <c r="LW34" s="49"/>
      <c r="LX34" s="49"/>
      <c r="LY34" s="49"/>
      <c r="LZ34" s="49"/>
      <c r="MA34" s="49"/>
      <c r="MB34" s="49"/>
      <c r="MC34" s="49"/>
      <c r="MD34" s="49"/>
      <c r="ME34" s="49"/>
      <c r="MF34" s="49"/>
      <c r="MG34" s="49"/>
      <c r="MH34" s="49"/>
      <c r="MI34" s="49"/>
      <c r="MJ34" s="49"/>
      <c r="MK34" s="49"/>
      <c r="ML34" s="49"/>
      <c r="MM34" s="49"/>
      <c r="MN34" s="49"/>
      <c r="MO34" s="49"/>
      <c r="MP34" s="49"/>
      <c r="MQ34" s="49"/>
      <c r="MR34" s="49"/>
      <c r="MS34" s="49"/>
      <c r="MT34" s="49"/>
      <c r="MU34" s="49"/>
      <c r="MV34" s="49"/>
      <c r="MW34" s="49"/>
      <c r="MX34" s="49"/>
      <c r="MY34" s="49"/>
      <c r="MZ34" s="49"/>
      <c r="NA34" s="49"/>
      <c r="NB34" s="49"/>
      <c r="NC34" s="49"/>
      <c r="ND34" s="49"/>
      <c r="NE34" s="49"/>
      <c r="NF34" s="49"/>
      <c r="NG34" s="49"/>
      <c r="NH34" s="49"/>
      <c r="NI34" s="49"/>
      <c r="NJ34" s="49"/>
      <c r="NK34" s="49"/>
      <c r="NL34" s="49"/>
      <c r="NM34" s="49"/>
      <c r="NN34" s="49"/>
      <c r="NO34" s="49"/>
      <c r="NP34" s="49"/>
      <c r="NQ34" s="49"/>
      <c r="NR34" s="49"/>
      <c r="NS34" s="49"/>
      <c r="NT34" s="49"/>
      <c r="NU34" s="49"/>
      <c r="NV34" s="49"/>
      <c r="NW34" s="49"/>
      <c r="NX34" s="49"/>
      <c r="NY34" s="49"/>
      <c r="NZ34" s="49"/>
      <c r="OA34" s="49"/>
      <c r="OB34" s="49"/>
      <c r="OC34" s="49"/>
      <c r="OD34" s="49"/>
      <c r="OE34" s="49"/>
      <c r="OF34" s="49"/>
      <c r="OG34" s="49"/>
      <c r="OH34" s="49"/>
      <c r="OI34" s="49"/>
      <c r="OJ34" s="49"/>
      <c r="OK34" s="49"/>
    </row>
    <row r="35" spans="1:401" ht="81" hidden="1" customHeight="1" thickBot="1" x14ac:dyDescent="0.3">
      <c r="A35" s="504"/>
      <c r="B35" s="481"/>
      <c r="C35" s="61"/>
      <c r="D35" s="435"/>
      <c r="E35" s="30"/>
      <c r="F35" s="33"/>
      <c r="G35" s="30">
        <v>0</v>
      </c>
      <c r="H35" s="107">
        <v>0</v>
      </c>
      <c r="I35" s="107">
        <f>+H35*G35</f>
        <v>0</v>
      </c>
      <c r="J35" s="30">
        <v>0</v>
      </c>
      <c r="K35" s="107">
        <f>+I35*J35</f>
        <v>0</v>
      </c>
      <c r="L35" s="190"/>
      <c r="M35" s="214"/>
      <c r="N35" s="138"/>
      <c r="O35" s="212"/>
      <c r="P35" s="139"/>
      <c r="Q35" s="212"/>
      <c r="R35" s="139"/>
      <c r="S35" s="212"/>
      <c r="T35" s="139"/>
      <c r="U35" s="212"/>
      <c r="V35" s="139"/>
      <c r="W35" s="212"/>
      <c r="X35" s="139"/>
      <c r="Y35" s="212"/>
      <c r="Z35" s="139"/>
      <c r="AA35" s="212"/>
      <c r="AB35" s="139"/>
      <c r="AC35" s="212"/>
      <c r="AD35" s="139"/>
      <c r="AE35" s="212"/>
      <c r="AF35" s="139"/>
      <c r="AG35" s="212"/>
      <c r="AH35" s="139"/>
      <c r="AI35" s="212"/>
    </row>
    <row r="36" spans="1:401" ht="48" hidden="1" customHeight="1" thickBot="1" x14ac:dyDescent="0.3">
      <c r="A36" s="505"/>
      <c r="B36" s="482"/>
      <c r="C36" s="32"/>
      <c r="D36" s="436"/>
      <c r="E36" s="60"/>
      <c r="F36" s="33"/>
      <c r="G36" s="30">
        <v>0</v>
      </c>
      <c r="H36" s="107">
        <v>0</v>
      </c>
      <c r="I36" s="107">
        <f>+H36*G36</f>
        <v>0</v>
      </c>
      <c r="J36" s="30">
        <v>0</v>
      </c>
      <c r="K36" s="107">
        <f>+I36*J36</f>
        <v>0</v>
      </c>
      <c r="L36" s="190"/>
      <c r="M36" s="212"/>
      <c r="N36" s="139"/>
      <c r="O36" s="212"/>
      <c r="P36" s="139"/>
      <c r="Q36" s="212"/>
      <c r="R36" s="139"/>
      <c r="S36" s="212"/>
      <c r="T36" s="139"/>
      <c r="U36" s="212"/>
      <c r="V36" s="139"/>
      <c r="W36" s="212"/>
      <c r="X36" s="139"/>
      <c r="Y36" s="212"/>
      <c r="Z36" s="139"/>
      <c r="AA36" s="212"/>
      <c r="AB36" s="139"/>
      <c r="AC36" s="212"/>
      <c r="AD36" s="139"/>
      <c r="AE36" s="212"/>
      <c r="AF36" s="139"/>
      <c r="AG36" s="212"/>
      <c r="AH36" s="139"/>
      <c r="AI36" s="212"/>
    </row>
    <row r="37" spans="1:401" s="21" customFormat="1" ht="15.75" hidden="1" thickBot="1" x14ac:dyDescent="0.3">
      <c r="A37" s="505"/>
      <c r="B37" s="39"/>
      <c r="C37" s="423"/>
      <c r="D37" s="424"/>
      <c r="E37" s="424"/>
      <c r="F37" s="424"/>
      <c r="G37" s="424"/>
      <c r="H37" s="424"/>
      <c r="I37" s="424"/>
      <c r="J37" s="425"/>
      <c r="K37" s="109">
        <f>SUM(K35:K36)</f>
        <v>0</v>
      </c>
      <c r="L37" s="186" t="s">
        <v>103</v>
      </c>
      <c r="M37" s="228">
        <f>+$K$37*M25</f>
        <v>0</v>
      </c>
      <c r="N37" s="171" t="s">
        <v>103</v>
      </c>
      <c r="O37" s="228">
        <f>+$K$37*O25</f>
        <v>0</v>
      </c>
      <c r="P37" s="171" t="s">
        <v>103</v>
      </c>
      <c r="Q37" s="228">
        <f>+$K$37*Q25</f>
        <v>0</v>
      </c>
      <c r="R37" s="171" t="s">
        <v>103</v>
      </c>
      <c r="S37" s="228">
        <f>+$K$37*S25</f>
        <v>0</v>
      </c>
      <c r="T37" s="171" t="s">
        <v>103</v>
      </c>
      <c r="U37" s="228">
        <f>+$K$37*U25</f>
        <v>0</v>
      </c>
      <c r="V37" s="171" t="s">
        <v>103</v>
      </c>
      <c r="W37" s="228">
        <f>+$K$37*W25</f>
        <v>0</v>
      </c>
      <c r="X37" s="171" t="s">
        <v>103</v>
      </c>
      <c r="Y37" s="228">
        <f>+$K$37*Y25</f>
        <v>0</v>
      </c>
      <c r="Z37" s="171" t="s">
        <v>103</v>
      </c>
      <c r="AA37" s="228">
        <f>+$K$37*AA25</f>
        <v>0</v>
      </c>
      <c r="AB37" s="171" t="s">
        <v>103</v>
      </c>
      <c r="AC37" s="228">
        <f>+$K$37*AC25</f>
        <v>0</v>
      </c>
      <c r="AD37" s="171" t="s">
        <v>103</v>
      </c>
      <c r="AE37" s="228">
        <f>+$K$37*AE25</f>
        <v>0</v>
      </c>
      <c r="AF37" s="171" t="s">
        <v>103</v>
      </c>
      <c r="AG37" s="228">
        <f>+$K$37*AG25</f>
        <v>0</v>
      </c>
      <c r="AH37" s="171" t="s">
        <v>103</v>
      </c>
      <c r="AI37" s="228">
        <f>+$K$37*AI25</f>
        <v>0</v>
      </c>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row>
    <row r="38" spans="1:401" ht="15.75" hidden="1" thickBot="1" x14ac:dyDescent="0.3">
      <c r="A38" s="505"/>
      <c r="B38" s="37"/>
      <c r="C38" s="36" t="s">
        <v>108</v>
      </c>
      <c r="D38" s="507"/>
      <c r="E38" s="508"/>
      <c r="F38" s="508"/>
      <c r="G38" s="508"/>
      <c r="H38" s="508"/>
      <c r="I38" s="508"/>
      <c r="J38" s="509"/>
      <c r="K38" s="107">
        <f>+IF(C38="Consultoria (25%)",K37*25%,0)+IF(C38="Obra (30%)",K37*30%,0)+IF(C38="Directo (20%)",K37*20%,0)+IF(C38="No aplica",0,0)+IF(C38="Directo (10%)",K37*10%,0)</f>
        <v>0</v>
      </c>
      <c r="L38" s="188" t="s">
        <v>107</v>
      </c>
      <c r="M38" s="187">
        <f>+IF(L38="Consultoria (25%)",M37*25%,0)+IF(L38="Obra (30%)",M37*30%,0)+IF(L38="Directo (20%)",M37*20%,0)+IF(L38="No aplica",0,0)+IF(L38="Directo (10%)",M37*10%,0)</f>
        <v>0</v>
      </c>
      <c r="N38" s="45" t="s">
        <v>107</v>
      </c>
      <c r="O38" s="187">
        <f>+IF(N38="Consultoria (25%)",O37*25%,0)+IF(N38="Obra (30%)",O37*30%,0)+IF(N38="Directo (20%)",O37*20%,0)+IF(N38="No aplica",0,0)+IF(N38="Directo (10%)",O37*10%,0)</f>
        <v>0</v>
      </c>
      <c r="P38" s="45" t="s">
        <v>107</v>
      </c>
      <c r="Q38" s="187">
        <f>+IF(P38="Consultoria (25%)",Q37*25%,0)+IF(P38="Obra (30%)",Q37*30%,0)+IF(P38="Directo (20%)",Q37*20%,0)+IF(P38="No aplica",0,0)+IF(P38="Directo (10%)",Q37*10%,0)</f>
        <v>0</v>
      </c>
      <c r="R38" s="45" t="s">
        <v>107</v>
      </c>
      <c r="S38" s="187">
        <f>+IF(R38="Consultoria (25%)",S37*25%,0)+IF(R38="Obra (30%)",S37*30%,0)+IF(R38="Directo (20%)",S37*20%,0)+IF(R38="No aplica",0,0)+IF(R38="Directo (10%)",S37*10%,0)</f>
        <v>0</v>
      </c>
      <c r="T38" s="45" t="s">
        <v>107</v>
      </c>
      <c r="U38" s="187">
        <f>+IF(T38="Consultoria (25%)",U37*25%,0)+IF(T38="Obra (30%)",U37*30%,0)+IF(T38="Directo (20%)",U37*20%,0)+IF(T38="No aplica",0,0)+IF(T38="Directo (10%)",U37*10%,0)</f>
        <v>0</v>
      </c>
      <c r="V38" s="45" t="s">
        <v>107</v>
      </c>
      <c r="W38" s="187">
        <f>+IF(V38="Consultoria (25%)",W37*25%,0)+IF(V38="Obra (30%)",W37*30%,0)+IF(V38="Directo (20%)",W37*20%,0)+IF(V38="No aplica",0,0)+IF(V38="Directo (10%)",W37*10%,0)</f>
        <v>0</v>
      </c>
      <c r="X38" s="45" t="s">
        <v>107</v>
      </c>
      <c r="Y38" s="187">
        <f>+IF(X38="Consultoria (25%)",Y37*25%,0)+IF(X38="Obra (30%)",Y37*30%,0)+IF(X38="Directo (20%)",Y37*20%,0)+IF(X38="No aplica",0,0)+IF(X38="Directo (10%)",Y37*10%,0)</f>
        <v>0</v>
      </c>
      <c r="Z38" s="45" t="s">
        <v>107</v>
      </c>
      <c r="AA38" s="187">
        <f>+IF(Z38="Consultoria (25%)",AA37*25%,0)+IF(Z38="Obra (30%)",AA37*30%,0)+IF(Z38="Directo (20%)",AA37*20%,0)+IF(Z38="No aplica",0,0)+IF(Z38="Directo (10%)",AA37*10%,0)</f>
        <v>0</v>
      </c>
      <c r="AB38" s="45" t="s">
        <v>107</v>
      </c>
      <c r="AC38" s="187">
        <f>+IF(AB38="Consultoria (25%)",AC37*25%,0)+IF(AB38="Obra (30%)",AC37*30%,0)+IF(AB38="Directo (20%)",AC37*20%,0)+IF(AB38="No aplica",0,0)+IF(AB38="Directo (10%)",AC37*10%,0)</f>
        <v>0</v>
      </c>
      <c r="AD38" s="45" t="s">
        <v>107</v>
      </c>
      <c r="AE38" s="187">
        <f>+IF(AD38="Consultoria (25%)",AE37*25%,0)+IF(AD38="Obra (30%)",AE37*30%,0)+IF(AD38="Directo (20%)",AE37*20%,0)+IF(AD38="No aplica",0,0)+IF(AD38="Directo (10%)",AE37*10%,0)</f>
        <v>0</v>
      </c>
      <c r="AF38" s="45" t="s">
        <v>107</v>
      </c>
      <c r="AG38" s="187">
        <f>+IF(AF38="Consultoria (25%)",AG37*25%,0)+IF(AF38="Obra (30%)",AG37*30%,0)+IF(AF38="Directo (20%)",AG37*20%,0)+IF(AF38="No aplica",0,0)+IF(AF38="Directo (10%)",AG37*10%,0)</f>
        <v>0</v>
      </c>
      <c r="AH38" s="45" t="s">
        <v>107</v>
      </c>
      <c r="AI38" s="187">
        <f>+IF(AH38="Consultoria (25%)",AI37*25%,0)+IF(AH38="Obra (30%)",AI37*30%,0)+IF(AH38="Directo (20%)",AI37*20%,0)+IF(AH38="No aplica",0,0)+IF(AH38="Directo (10%)",AI37*10%,0)</f>
        <v>0</v>
      </c>
    </row>
    <row r="39" spans="1:401" ht="15.75" hidden="1" thickBot="1" x14ac:dyDescent="0.3">
      <c r="A39" s="505"/>
      <c r="B39" s="37"/>
      <c r="C39" s="36" t="s">
        <v>97</v>
      </c>
      <c r="D39" s="432" t="s">
        <v>109</v>
      </c>
      <c r="E39" s="433"/>
      <c r="F39" s="433"/>
      <c r="G39" s="433"/>
      <c r="H39" s="433"/>
      <c r="I39" s="433"/>
      <c r="J39" s="434"/>
      <c r="K39" s="116">
        <f>+IF(C39="si",K37*10%,0)</f>
        <v>0</v>
      </c>
      <c r="L39" s="188" t="s">
        <v>70</v>
      </c>
      <c r="M39" s="187">
        <f>+IF(L39="si",M37*10%,0)</f>
        <v>0</v>
      </c>
      <c r="N39" s="45" t="s">
        <v>70</v>
      </c>
      <c r="O39" s="187">
        <f>+IF(N39="si",O37*10%,0)</f>
        <v>0</v>
      </c>
      <c r="P39" s="45" t="s">
        <v>70</v>
      </c>
      <c r="Q39" s="187">
        <f>+IF(P39="si",Q37*10%,0)</f>
        <v>0</v>
      </c>
      <c r="R39" s="45" t="s">
        <v>70</v>
      </c>
      <c r="S39" s="187">
        <f>+IF(R39="si",S37*10%,0)</f>
        <v>0</v>
      </c>
      <c r="T39" s="45" t="s">
        <v>70</v>
      </c>
      <c r="U39" s="187">
        <f>+IF(T39="si",U37*10%,0)</f>
        <v>0</v>
      </c>
      <c r="V39" s="45" t="s">
        <v>70</v>
      </c>
      <c r="W39" s="187">
        <f>+IF(V39="si",W37*10%,0)</f>
        <v>0</v>
      </c>
      <c r="X39" s="45" t="s">
        <v>70</v>
      </c>
      <c r="Y39" s="187">
        <f>+IF(X39="si",Y37*10%,0)</f>
        <v>0</v>
      </c>
      <c r="Z39" s="45" t="s">
        <v>70</v>
      </c>
      <c r="AA39" s="187">
        <f>+IF(Z39="si",AA37*10%,0)</f>
        <v>0</v>
      </c>
      <c r="AB39" s="45" t="s">
        <v>70</v>
      </c>
      <c r="AC39" s="187">
        <f>+IF(AB39="si",AC37*10%,0)</f>
        <v>0</v>
      </c>
      <c r="AD39" s="45" t="s">
        <v>70</v>
      </c>
      <c r="AE39" s="187">
        <f>+IF(AD39="si",AE37*10%,0)</f>
        <v>0</v>
      </c>
      <c r="AF39" s="45" t="s">
        <v>70</v>
      </c>
      <c r="AG39" s="187">
        <f>+IF(AF39="si",AG37*10%,0)</f>
        <v>0</v>
      </c>
      <c r="AH39" s="45" t="s">
        <v>70</v>
      </c>
      <c r="AI39" s="187">
        <f>+IF(AH39="si",AI37*10%,0)</f>
        <v>0</v>
      </c>
    </row>
    <row r="40" spans="1:401" ht="15.75" hidden="1" thickBot="1" x14ac:dyDescent="0.3">
      <c r="A40" s="505"/>
      <c r="B40" s="37"/>
      <c r="C40" s="36" t="s">
        <v>97</v>
      </c>
      <c r="D40" s="432"/>
      <c r="E40" s="433"/>
      <c r="F40" s="433"/>
      <c r="G40" s="433"/>
      <c r="H40" s="433"/>
      <c r="I40" s="433"/>
      <c r="J40" s="434"/>
      <c r="K40" s="125">
        <f>+IF(C40="si",K37*7%,0)</f>
        <v>0</v>
      </c>
      <c r="L40" s="188" t="s">
        <v>70</v>
      </c>
      <c r="M40" s="187">
        <f>+IF(L40="si",M37*7%,0)</f>
        <v>0</v>
      </c>
      <c r="N40" s="45" t="s">
        <v>70</v>
      </c>
      <c r="O40" s="187">
        <f>+IF(N40="si",O37*7%,0)</f>
        <v>0</v>
      </c>
      <c r="P40" s="45" t="s">
        <v>70</v>
      </c>
      <c r="Q40" s="187">
        <f>+IF(P40="si",Q37*7%,0)</f>
        <v>0</v>
      </c>
      <c r="R40" s="45" t="s">
        <v>70</v>
      </c>
      <c r="S40" s="187">
        <f>+IF(R40="si",S37*7%,0)</f>
        <v>0</v>
      </c>
      <c r="T40" s="45" t="s">
        <v>70</v>
      </c>
      <c r="U40" s="187">
        <f>+IF(T40="si",U37*7%,0)</f>
        <v>0</v>
      </c>
      <c r="V40" s="45" t="s">
        <v>70</v>
      </c>
      <c r="W40" s="187">
        <f>+IF(V40="si",W37*7%,0)</f>
        <v>0</v>
      </c>
      <c r="X40" s="45" t="s">
        <v>70</v>
      </c>
      <c r="Y40" s="187">
        <f>+IF(X40="si",Y37*7%,0)</f>
        <v>0</v>
      </c>
      <c r="Z40" s="45" t="s">
        <v>70</v>
      </c>
      <c r="AA40" s="187">
        <f>+IF(Z40="si",AA37*7%,0)</f>
        <v>0</v>
      </c>
      <c r="AB40" s="45" t="s">
        <v>70</v>
      </c>
      <c r="AC40" s="187">
        <f>+IF(AB40="si",AC37*7%,0)</f>
        <v>0</v>
      </c>
      <c r="AD40" s="45" t="s">
        <v>70</v>
      </c>
      <c r="AE40" s="187">
        <f>+IF(AD40="si",AE37*7%,0)</f>
        <v>0</v>
      </c>
      <c r="AF40" s="45" t="s">
        <v>70</v>
      </c>
      <c r="AG40" s="187">
        <f>+IF(AF40="si",AG37*7%,0)</f>
        <v>0</v>
      </c>
      <c r="AH40" s="45" t="s">
        <v>70</v>
      </c>
      <c r="AI40" s="187">
        <f>+IF(AH40="si",AI37*7%,0)</f>
        <v>0</v>
      </c>
    </row>
    <row r="41" spans="1:401" ht="19.5" hidden="1" customHeight="1" thickBot="1" x14ac:dyDescent="0.3">
      <c r="A41" s="506"/>
      <c r="B41" s="37"/>
      <c r="C41" s="36" t="s">
        <v>97</v>
      </c>
      <c r="D41" s="432"/>
      <c r="E41" s="433"/>
      <c r="F41" s="433"/>
      <c r="G41" s="433"/>
      <c r="H41" s="433"/>
      <c r="I41" s="433"/>
      <c r="J41" s="434"/>
      <c r="K41" s="128">
        <f>+IF(C41="si",K37*5%,0)</f>
        <v>0</v>
      </c>
      <c r="L41" s="188" t="s">
        <v>70</v>
      </c>
      <c r="M41" s="187">
        <f>+IF(L41="si",M37*5%,0)</f>
        <v>0</v>
      </c>
      <c r="N41" s="45" t="s">
        <v>70</v>
      </c>
      <c r="O41" s="187">
        <f>+IF(N41="si",O37*5%,0)</f>
        <v>0</v>
      </c>
      <c r="P41" s="45" t="s">
        <v>70</v>
      </c>
      <c r="Q41" s="187">
        <f>+IF(P41="si",Q37*5%,0)</f>
        <v>0</v>
      </c>
      <c r="R41" s="45" t="s">
        <v>70</v>
      </c>
      <c r="S41" s="187">
        <f>+IF(R41="si",S37*5%,0)</f>
        <v>0</v>
      </c>
      <c r="T41" s="45" t="s">
        <v>70</v>
      </c>
      <c r="U41" s="187">
        <f>+IF(T41="si",U37*5%,0)</f>
        <v>0</v>
      </c>
      <c r="V41" s="45" t="s">
        <v>70</v>
      </c>
      <c r="W41" s="187">
        <f>+IF(V41="si",W37*5%,0)</f>
        <v>0</v>
      </c>
      <c r="X41" s="45" t="s">
        <v>70</v>
      </c>
      <c r="Y41" s="187">
        <f>+IF(X41="si",Y37*5%,0)</f>
        <v>0</v>
      </c>
      <c r="Z41" s="45" t="s">
        <v>70</v>
      </c>
      <c r="AA41" s="187">
        <f>+IF(Z41="si",AA37*5%,0)</f>
        <v>0</v>
      </c>
      <c r="AB41" s="45" t="s">
        <v>70</v>
      </c>
      <c r="AC41" s="187">
        <f>+IF(AB41="si",AC37*5%,0)</f>
        <v>0</v>
      </c>
      <c r="AD41" s="45" t="s">
        <v>70</v>
      </c>
      <c r="AE41" s="187">
        <f>+IF(AD41="si",AE37*5%,0)</f>
        <v>0</v>
      </c>
      <c r="AF41" s="45" t="s">
        <v>70</v>
      </c>
      <c r="AG41" s="187">
        <f>+IF(AF41="si",AG37*5%,0)</f>
        <v>0</v>
      </c>
      <c r="AH41" s="45" t="s">
        <v>70</v>
      </c>
      <c r="AI41" s="187">
        <f>+IF(AH41="si",AI37*5%,0)</f>
        <v>0</v>
      </c>
    </row>
    <row r="42" spans="1:401" s="34" customFormat="1" ht="15.75" hidden="1" thickBot="1" x14ac:dyDescent="0.3">
      <c r="A42" s="426" t="s">
        <v>102</v>
      </c>
      <c r="B42" s="427"/>
      <c r="C42" s="427"/>
      <c r="D42" s="427"/>
      <c r="E42" s="427"/>
      <c r="F42" s="427"/>
      <c r="G42" s="427"/>
      <c r="H42" s="427"/>
      <c r="I42" s="427"/>
      <c r="J42" s="427"/>
      <c r="K42" s="130">
        <f>SUM(K37:K41)</f>
        <v>0</v>
      </c>
      <c r="L42" s="194"/>
      <c r="M42" s="199">
        <f>SUM(M37:M41)</f>
        <v>0</v>
      </c>
      <c r="N42" s="203"/>
      <c r="O42" s="199">
        <f>SUM(O37:O41)</f>
        <v>0</v>
      </c>
      <c r="P42" s="203"/>
      <c r="Q42" s="199">
        <f>SUM(Q37:Q41)</f>
        <v>0</v>
      </c>
      <c r="R42" s="203"/>
      <c r="S42" s="199">
        <f>SUM(S37:S41)</f>
        <v>0</v>
      </c>
      <c r="T42" s="203"/>
      <c r="U42" s="199">
        <f>SUM(U37:U41)</f>
        <v>0</v>
      </c>
      <c r="V42" s="203"/>
      <c r="W42" s="199">
        <f>SUM(W37:W41)</f>
        <v>0</v>
      </c>
      <c r="X42" s="203"/>
      <c r="Y42" s="199">
        <f>SUM(Y37:Y41)</f>
        <v>0</v>
      </c>
      <c r="Z42" s="203"/>
      <c r="AA42" s="199">
        <f>SUM(AA37:AA41)</f>
        <v>0</v>
      </c>
      <c r="AB42" s="203"/>
      <c r="AC42" s="199">
        <f>SUM(AC37:AC41)</f>
        <v>0</v>
      </c>
      <c r="AD42" s="203"/>
      <c r="AE42" s="199">
        <f>SUM(AE37:AE41)</f>
        <v>0</v>
      </c>
      <c r="AF42" s="203"/>
      <c r="AG42" s="199">
        <f>SUM(AG37:AG41)</f>
        <v>0</v>
      </c>
      <c r="AH42" s="203"/>
      <c r="AI42" s="199">
        <f>SUM(AI37:AI41)</f>
        <v>0</v>
      </c>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c r="IX42" s="49"/>
      <c r="IY42" s="49"/>
      <c r="IZ42" s="49"/>
      <c r="JA42" s="49"/>
      <c r="JB42" s="49"/>
      <c r="JC42" s="49"/>
      <c r="JD42" s="49"/>
      <c r="JE42" s="49"/>
      <c r="JF42" s="49"/>
      <c r="JG42" s="49"/>
      <c r="JH42" s="49"/>
      <c r="JI42" s="49"/>
      <c r="JJ42" s="49"/>
      <c r="JK42" s="49"/>
      <c r="JL42" s="49"/>
      <c r="JM42" s="49"/>
      <c r="JN42" s="49"/>
      <c r="JO42" s="49"/>
      <c r="JP42" s="49"/>
      <c r="JQ42" s="49"/>
      <c r="JR42" s="49"/>
      <c r="JS42" s="49"/>
      <c r="JT42" s="49"/>
      <c r="JU42" s="49"/>
      <c r="JV42" s="49"/>
      <c r="JW42" s="49"/>
      <c r="JX42" s="49"/>
      <c r="JY42" s="49"/>
      <c r="JZ42" s="49"/>
      <c r="KA42" s="49"/>
      <c r="KB42" s="49"/>
      <c r="KC42" s="49"/>
      <c r="KD42" s="49"/>
      <c r="KE42" s="49"/>
      <c r="KF42" s="49"/>
      <c r="KG42" s="49"/>
      <c r="KH42" s="49"/>
      <c r="KI42" s="49"/>
      <c r="KJ42" s="49"/>
      <c r="KK42" s="49"/>
      <c r="KL42" s="49"/>
      <c r="KM42" s="49"/>
      <c r="KN42" s="49"/>
      <c r="KO42" s="49"/>
      <c r="KP42" s="49"/>
      <c r="KQ42" s="49"/>
      <c r="KR42" s="49"/>
      <c r="KS42" s="49"/>
      <c r="KT42" s="49"/>
      <c r="KU42" s="49"/>
      <c r="KV42" s="49"/>
      <c r="KW42" s="49"/>
      <c r="KX42" s="49"/>
      <c r="KY42" s="49"/>
      <c r="KZ42" s="49"/>
      <c r="LA42" s="49"/>
      <c r="LB42" s="49"/>
      <c r="LC42" s="49"/>
      <c r="LD42" s="49"/>
      <c r="LE42" s="49"/>
      <c r="LF42" s="49"/>
      <c r="LG42" s="49"/>
      <c r="LH42" s="49"/>
      <c r="LI42" s="49"/>
      <c r="LJ42" s="49"/>
      <c r="LK42" s="49"/>
      <c r="LL42" s="49"/>
      <c r="LM42" s="49"/>
      <c r="LN42" s="49"/>
      <c r="LO42" s="49"/>
      <c r="LP42" s="49"/>
      <c r="LQ42" s="49"/>
      <c r="LR42" s="49"/>
      <c r="LS42" s="49"/>
      <c r="LT42" s="49"/>
      <c r="LU42" s="49"/>
      <c r="LV42" s="49"/>
      <c r="LW42" s="49"/>
      <c r="LX42" s="49"/>
      <c r="LY42" s="49"/>
      <c r="LZ42" s="49"/>
      <c r="MA42" s="49"/>
      <c r="MB42" s="49"/>
      <c r="MC42" s="49"/>
      <c r="MD42" s="49"/>
      <c r="ME42" s="49"/>
      <c r="MF42" s="49"/>
      <c r="MG42" s="49"/>
      <c r="MH42" s="49"/>
      <c r="MI42" s="49"/>
      <c r="MJ42" s="49"/>
      <c r="MK42" s="49"/>
      <c r="ML42" s="49"/>
      <c r="MM42" s="49"/>
      <c r="MN42" s="49"/>
      <c r="MO42" s="49"/>
      <c r="MP42" s="49"/>
      <c r="MQ42" s="49"/>
      <c r="MR42" s="49"/>
      <c r="MS42" s="49"/>
      <c r="MT42" s="49"/>
      <c r="MU42" s="49"/>
      <c r="MV42" s="49"/>
      <c r="MW42" s="49"/>
      <c r="MX42" s="49"/>
      <c r="MY42" s="49"/>
      <c r="MZ42" s="49"/>
      <c r="NA42" s="49"/>
      <c r="NB42" s="49"/>
      <c r="NC42" s="49"/>
      <c r="ND42" s="49"/>
      <c r="NE42" s="49"/>
      <c r="NF42" s="49"/>
      <c r="NG42" s="49"/>
      <c r="NH42" s="49"/>
      <c r="NI42" s="49"/>
      <c r="NJ42" s="49"/>
      <c r="NK42" s="49"/>
      <c r="NL42" s="49"/>
      <c r="NM42" s="49"/>
      <c r="NN42" s="49"/>
      <c r="NO42" s="49"/>
      <c r="NP42" s="49"/>
      <c r="NQ42" s="49"/>
      <c r="NR42" s="49"/>
      <c r="NS42" s="49"/>
      <c r="NT42" s="49"/>
      <c r="NU42" s="49"/>
      <c r="NV42" s="49"/>
      <c r="NW42" s="49"/>
      <c r="NX42" s="49"/>
      <c r="NY42" s="49"/>
      <c r="NZ42" s="49"/>
      <c r="OA42" s="49"/>
      <c r="OB42" s="49"/>
      <c r="OC42" s="49"/>
      <c r="OD42" s="49"/>
      <c r="OE42" s="49"/>
      <c r="OF42" s="49"/>
      <c r="OG42" s="49"/>
      <c r="OH42" s="49"/>
      <c r="OI42" s="49"/>
      <c r="OJ42" s="49"/>
      <c r="OK42" s="49"/>
    </row>
    <row r="43" spans="1:401" ht="84.75" hidden="1" customHeight="1" thickBot="1" x14ac:dyDescent="0.3">
      <c r="A43" s="512"/>
      <c r="B43" s="70"/>
      <c r="C43" s="70"/>
      <c r="D43" s="24"/>
      <c r="E43" s="25"/>
      <c r="F43" s="26"/>
      <c r="G43" s="24">
        <v>0</v>
      </c>
      <c r="H43" s="69">
        <v>0</v>
      </c>
      <c r="I43" s="69">
        <v>0</v>
      </c>
      <c r="J43" s="71"/>
      <c r="K43" s="132">
        <f>+I43*J43</f>
        <v>0</v>
      </c>
      <c r="L43" s="211"/>
      <c r="M43" s="215"/>
      <c r="N43" s="140"/>
      <c r="O43" s="212"/>
      <c r="P43" s="139"/>
      <c r="Q43" s="212"/>
      <c r="R43" s="139"/>
      <c r="S43" s="212"/>
      <c r="T43" s="139"/>
      <c r="U43" s="139"/>
      <c r="V43" s="256"/>
      <c r="W43" s="237"/>
      <c r="X43" s="139"/>
      <c r="Y43" s="212"/>
      <c r="Z43" s="139"/>
      <c r="AA43" s="212"/>
      <c r="AB43" s="139"/>
      <c r="AC43" s="212"/>
      <c r="AD43" s="139"/>
      <c r="AE43" s="212"/>
      <c r="AF43" s="139"/>
      <c r="AG43" s="212"/>
      <c r="AH43" s="139"/>
      <c r="AI43" s="212"/>
    </row>
    <row r="44" spans="1:401" s="21" customFormat="1" ht="15" hidden="1" customHeight="1" thickBot="1" x14ac:dyDescent="0.3">
      <c r="A44" s="513"/>
      <c r="B44" s="66" t="s">
        <v>71</v>
      </c>
      <c r="C44" s="510"/>
      <c r="D44" s="511"/>
      <c r="E44" s="511"/>
      <c r="F44" s="511"/>
      <c r="G44" s="511"/>
      <c r="H44" s="511"/>
      <c r="I44" s="511"/>
      <c r="J44" s="511"/>
      <c r="K44" s="133">
        <f>SUM(K43)</f>
        <v>0</v>
      </c>
      <c r="L44" s="186" t="s">
        <v>103</v>
      </c>
      <c r="M44" s="228"/>
      <c r="N44" s="171" t="s">
        <v>103</v>
      </c>
      <c r="O44" s="228"/>
      <c r="P44" s="171" t="s">
        <v>103</v>
      </c>
      <c r="Q44" s="228"/>
      <c r="R44" s="171" t="s">
        <v>103</v>
      </c>
      <c r="S44" s="228"/>
      <c r="T44" s="171" t="s">
        <v>103</v>
      </c>
      <c r="U44" s="253"/>
      <c r="V44" s="186" t="s">
        <v>103</v>
      </c>
      <c r="W44" s="228"/>
      <c r="X44" s="171" t="s">
        <v>103</v>
      </c>
      <c r="Y44" s="228"/>
      <c r="Z44" s="171" t="s">
        <v>103</v>
      </c>
      <c r="AA44" s="228"/>
      <c r="AB44" s="171" t="s">
        <v>103</v>
      </c>
      <c r="AC44" s="228"/>
      <c r="AD44" s="171" t="s">
        <v>103</v>
      </c>
      <c r="AE44" s="228"/>
      <c r="AF44" s="171" t="s">
        <v>103</v>
      </c>
      <c r="AG44" s="228"/>
      <c r="AH44" s="171" t="s">
        <v>103</v>
      </c>
      <c r="AI44" s="228"/>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c r="IW44" s="47"/>
      <c r="IX44" s="47"/>
      <c r="IY44" s="47"/>
      <c r="IZ44" s="47"/>
      <c r="JA44" s="47"/>
      <c r="JB44" s="47"/>
      <c r="JC44" s="47"/>
      <c r="JD44" s="47"/>
      <c r="JE44" s="47"/>
      <c r="JF44" s="47"/>
      <c r="JG44" s="47"/>
      <c r="JH44" s="47"/>
      <c r="JI44" s="47"/>
      <c r="JJ44" s="47"/>
      <c r="JK44" s="47"/>
      <c r="JL44" s="47"/>
      <c r="JM44" s="47"/>
      <c r="JN44" s="47"/>
      <c r="JO44" s="47"/>
      <c r="JP44" s="47"/>
      <c r="JQ44" s="47"/>
      <c r="JR44" s="47"/>
      <c r="JS44" s="47"/>
      <c r="JT44" s="47"/>
      <c r="JU44" s="47"/>
      <c r="JV44" s="47"/>
      <c r="JW44" s="47"/>
      <c r="JX44" s="47"/>
      <c r="JY44" s="47"/>
      <c r="JZ44" s="47"/>
      <c r="KA44" s="47"/>
      <c r="KB44" s="47"/>
      <c r="KC44" s="47"/>
      <c r="KD44" s="47"/>
      <c r="KE44" s="47"/>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c r="LN44" s="47"/>
      <c r="LO44" s="47"/>
      <c r="LP44" s="47"/>
      <c r="LQ44" s="47"/>
      <c r="LR44" s="47"/>
      <c r="LS44" s="47"/>
      <c r="LT44" s="47"/>
      <c r="LU44" s="47"/>
      <c r="LV44" s="47"/>
      <c r="LW44" s="47"/>
      <c r="LX44" s="47"/>
      <c r="LY44" s="47"/>
      <c r="LZ44" s="47"/>
      <c r="MA44" s="47"/>
      <c r="MB44" s="47"/>
      <c r="MC44" s="47"/>
      <c r="MD44" s="47"/>
      <c r="ME44" s="47"/>
      <c r="MF44" s="47"/>
      <c r="MG44" s="47"/>
      <c r="MH44" s="47"/>
      <c r="MI44" s="47"/>
      <c r="MJ44" s="47"/>
      <c r="MK44" s="47"/>
      <c r="ML44" s="47"/>
      <c r="MM44" s="47"/>
      <c r="MN44" s="47"/>
      <c r="MO44" s="47"/>
      <c r="MP44" s="47"/>
      <c r="MQ44" s="47"/>
      <c r="MR44" s="47"/>
      <c r="MS44" s="47"/>
      <c r="MT44" s="47"/>
      <c r="MU44" s="47"/>
      <c r="MV44" s="47"/>
      <c r="MW44" s="47"/>
      <c r="MX44" s="47"/>
      <c r="MY44" s="47"/>
      <c r="MZ44" s="47"/>
      <c r="NA44" s="47"/>
      <c r="NB44" s="47"/>
      <c r="NC44" s="47"/>
      <c r="ND44" s="47"/>
      <c r="NE44" s="47"/>
      <c r="NF44" s="47"/>
      <c r="NG44" s="47"/>
      <c r="NH44" s="47"/>
      <c r="NI44" s="47"/>
      <c r="NJ44" s="47"/>
      <c r="NK44" s="47"/>
      <c r="NL44" s="47"/>
      <c r="NM44" s="47"/>
      <c r="NN44" s="47"/>
      <c r="NO44" s="47"/>
      <c r="NP44" s="47"/>
      <c r="NQ44" s="47"/>
      <c r="NR44" s="47"/>
      <c r="NS44" s="47"/>
      <c r="NT44" s="47"/>
      <c r="NU44" s="47"/>
      <c r="NV44" s="47"/>
      <c r="NW44" s="47"/>
      <c r="NX44" s="47"/>
      <c r="NY44" s="47"/>
      <c r="NZ44" s="47"/>
      <c r="OA44" s="47"/>
      <c r="OB44" s="47"/>
      <c r="OC44" s="47"/>
      <c r="OD44" s="47"/>
      <c r="OE44" s="47"/>
      <c r="OF44" s="47"/>
      <c r="OG44" s="47"/>
      <c r="OH44" s="47"/>
      <c r="OI44" s="47"/>
      <c r="OJ44" s="47"/>
      <c r="OK44" s="47"/>
    </row>
    <row r="45" spans="1:401" ht="30.75" hidden="1" thickBot="1" x14ac:dyDescent="0.3">
      <c r="A45" s="513"/>
      <c r="B45" s="67" t="s">
        <v>98</v>
      </c>
      <c r="C45" s="68" t="s">
        <v>107</v>
      </c>
      <c r="D45" s="515" t="s">
        <v>76</v>
      </c>
      <c r="E45" s="430"/>
      <c r="F45" s="430"/>
      <c r="G45" s="430"/>
      <c r="H45" s="430"/>
      <c r="I45" s="430"/>
      <c r="J45" s="430"/>
      <c r="K45" s="134">
        <f>+IF(C45="Consultoria (25%)",K44*25%,0)+IF(C45="Obra (30%)",K44*30%,0)+IF(C45="Directo (20%)",K44*20%,0)+IF(C45="No aplica",0,0)+IF(C45="Directo (10%)",K44*10%,0)</f>
        <v>0</v>
      </c>
      <c r="L45" s="188" t="s">
        <v>107</v>
      </c>
      <c r="M45" s="187">
        <f>+IF(L45="Consultoria (25%)",M44*25%,0)+IF(L45="Obra (30%)",M44*30%,0)+IF(L45="Directo (20%)",M44*20%,0)+IF(L45="No aplica",0,0)+IF(L45="Directo (10%)",M44*10%,0)</f>
        <v>0</v>
      </c>
      <c r="N45" s="45" t="s">
        <v>107</v>
      </c>
      <c r="O45" s="187">
        <f>+IF(N45="Consultoria (25%)",O44*25%,0)+IF(N45="Obra (30%)",O44*30%,0)+IF(N45="Directo (20%)",O44*20%,0)+IF(N45="No aplica",0,0)+IF(N45="Directo (10%)",O44*10%,0)</f>
        <v>0</v>
      </c>
      <c r="P45" s="45" t="s">
        <v>107</v>
      </c>
      <c r="Q45" s="187">
        <f>+IF(P45="Consultoria (25%)",Q44*25%,0)+IF(P45="Obra (30%)",Q44*30%,0)+IF(P45="Directo (20%)",Q44*20%,0)+IF(P45="No aplica",0,0)+IF(P45="Directo (10%)",Q44*10%,0)</f>
        <v>0</v>
      </c>
      <c r="R45" s="45" t="s">
        <v>107</v>
      </c>
      <c r="S45" s="187">
        <f>+IF(R45="Consultoria (25%)",S44*25%,0)+IF(R45="Obra (30%)",S44*30%,0)+IF(R45="Directo (20%)",S44*20%,0)+IF(R45="No aplica",0,0)+IF(R45="Directo (10%)",S44*10%,0)</f>
        <v>0</v>
      </c>
      <c r="T45" s="45" t="s">
        <v>107</v>
      </c>
      <c r="U45" s="105">
        <f>+IF(T45="Consultoria (25%)",U44*25%,0)+IF(T45="Obra (30%)",U44*30%,0)+IF(T45="Directo (20%)",U44*20%,0)+IF(T45="No aplica",0,0)+IF(T45="Directo (10%)",U44*10%,0)</f>
        <v>0</v>
      </c>
      <c r="V45" s="188" t="s">
        <v>107</v>
      </c>
      <c r="W45" s="187">
        <f>+IF(V45="Consultoria (25%)",W44*25%,0)+IF(V45="Obra (30%)",W44*30%,0)+IF(V45="Directo (20%)",W44*20%,0)+IF(V45="No aplica",0,0)+IF(V45="Directo (10%)",W44*10%,0)</f>
        <v>0</v>
      </c>
      <c r="X45" s="45" t="s">
        <v>107</v>
      </c>
      <c r="Y45" s="187">
        <f>+IF(X45="Consultoria (25%)",Y44*25%,0)+IF(X45="Obra (30%)",Y44*30%,0)+IF(X45="Directo (20%)",Y44*20%,0)+IF(X45="No aplica",0,0)+IF(X45="Directo (10%)",Y44*10%,0)</f>
        <v>0</v>
      </c>
      <c r="Z45" s="45" t="s">
        <v>107</v>
      </c>
      <c r="AA45" s="187">
        <f>+IF(Z45="Consultoria (25%)",AA44*25%,0)+IF(Z45="Obra (30%)",AA44*30%,0)+IF(Z45="Directo (20%)",AA44*20%,0)+IF(Z45="No aplica",0,0)+IF(Z45="Directo (10%)",AA44*10%,0)</f>
        <v>0</v>
      </c>
      <c r="AB45" s="45" t="s">
        <v>107</v>
      </c>
      <c r="AC45" s="187">
        <f>+IF(AB45="Consultoria (25%)",AC44*25%,0)+IF(AB45="Obra (30%)",AC44*30%,0)+IF(AB45="Directo (20%)",AC44*20%,0)+IF(AB45="No aplica",0,0)+IF(AB45="Directo (10%)",AC44*10%,0)</f>
        <v>0</v>
      </c>
      <c r="AD45" s="45" t="s">
        <v>107</v>
      </c>
      <c r="AE45" s="187">
        <f>+IF(AD45="Consultoria (25%)",AE44*25%,0)+IF(AD45="Obra (30%)",AE44*30%,0)+IF(AD45="Directo (20%)",AE44*20%,0)+IF(AD45="No aplica",0,0)+IF(AD45="Directo (10%)",AE44*10%,0)</f>
        <v>0</v>
      </c>
      <c r="AF45" s="45" t="s">
        <v>107</v>
      </c>
      <c r="AG45" s="187">
        <f>+IF(AF45="Consultoria (25%)",AG44*25%,0)+IF(AF45="Obra (30%)",AG44*30%,0)+IF(AF45="Directo (20%)",AG44*20%,0)+IF(AF45="No aplica",0,0)+IF(AF45="Directo (10%)",AG44*10%,0)</f>
        <v>0</v>
      </c>
      <c r="AH45" s="45" t="s">
        <v>107</v>
      </c>
      <c r="AI45" s="187">
        <f>+IF(AH45="Consultoria (25%)",AI44*25%,0)+IF(AH45="Obra (30%)",AI44*30%,0)+IF(AH45="Directo (20%)",AI44*20%,0)+IF(AH45="No aplica",0,0)+IF(AH45="Directo (10%)",AI44*10%,0)</f>
        <v>0</v>
      </c>
    </row>
    <row r="46" spans="1:401" ht="30.75" hidden="1" thickBot="1" x14ac:dyDescent="0.3">
      <c r="A46" s="513"/>
      <c r="B46" s="67" t="s">
        <v>93</v>
      </c>
      <c r="C46" s="68" t="s">
        <v>70</v>
      </c>
      <c r="D46" s="432" t="s">
        <v>109</v>
      </c>
      <c r="E46" s="433"/>
      <c r="F46" s="433"/>
      <c r="G46" s="433"/>
      <c r="H46" s="433"/>
      <c r="I46" s="433"/>
      <c r="J46" s="433"/>
      <c r="K46" s="135">
        <f>+IF(C46="si",K44*10%,0)</f>
        <v>0</v>
      </c>
      <c r="L46" s="188" t="s">
        <v>70</v>
      </c>
      <c r="M46" s="187">
        <f>+IF(L46="si",M44*10%,0)</f>
        <v>0</v>
      </c>
      <c r="N46" s="45" t="s">
        <v>70</v>
      </c>
      <c r="O46" s="187">
        <f>+IF(N46="si",O44*10%,0)</f>
        <v>0</v>
      </c>
      <c r="P46" s="45" t="s">
        <v>70</v>
      </c>
      <c r="Q46" s="187">
        <f>+IF(P46="si",Q44*10%,0)</f>
        <v>0</v>
      </c>
      <c r="R46" s="45" t="s">
        <v>70</v>
      </c>
      <c r="S46" s="187">
        <f>+IF(R46="si",S44*10%,0)</f>
        <v>0</v>
      </c>
      <c r="T46" s="45" t="s">
        <v>70</v>
      </c>
      <c r="U46" s="105">
        <f>+IF(T46="si",U44*10%,0)</f>
        <v>0</v>
      </c>
      <c r="V46" s="188" t="s">
        <v>70</v>
      </c>
      <c r="W46" s="187">
        <f>+IF(V46="si",W44*10%,0)</f>
        <v>0</v>
      </c>
      <c r="X46" s="45" t="s">
        <v>70</v>
      </c>
      <c r="Y46" s="187">
        <f>+IF(X46="si",Y44*10%,0)</f>
        <v>0</v>
      </c>
      <c r="Z46" s="45" t="s">
        <v>70</v>
      </c>
      <c r="AA46" s="187">
        <f>+IF(Z46="si",AA44*10%,0)</f>
        <v>0</v>
      </c>
      <c r="AB46" s="45" t="s">
        <v>70</v>
      </c>
      <c r="AC46" s="187">
        <f>+IF(AB46="si",AC44*10%,0)</f>
        <v>0</v>
      </c>
      <c r="AD46" s="45" t="s">
        <v>70</v>
      </c>
      <c r="AE46" s="187">
        <f>+IF(AD46="si",AE44*10%,0)</f>
        <v>0</v>
      </c>
      <c r="AF46" s="45" t="s">
        <v>70</v>
      </c>
      <c r="AG46" s="187">
        <f>+IF(AF46="si",AG44*10%,0)</f>
        <v>0</v>
      </c>
      <c r="AH46" s="45" t="s">
        <v>70</v>
      </c>
      <c r="AI46" s="187">
        <f>+IF(AH46="si",AI44*10%,0)</f>
        <v>0</v>
      </c>
    </row>
    <row r="47" spans="1:401" ht="30.75" hidden="1" thickBot="1" x14ac:dyDescent="0.3">
      <c r="A47" s="513"/>
      <c r="B47" s="67" t="s">
        <v>94</v>
      </c>
      <c r="C47" s="68" t="s">
        <v>70</v>
      </c>
      <c r="D47" s="432"/>
      <c r="E47" s="433"/>
      <c r="F47" s="433"/>
      <c r="G47" s="433"/>
      <c r="H47" s="433"/>
      <c r="I47" s="433"/>
      <c r="J47" s="433"/>
      <c r="K47" s="136">
        <f>+IF(C47="si",K44*7%,0)</f>
        <v>0</v>
      </c>
      <c r="L47" s="188" t="s">
        <v>70</v>
      </c>
      <c r="M47" s="187">
        <f>+IF(L47="si",M44*7%,0)</f>
        <v>0</v>
      </c>
      <c r="N47" s="45" t="s">
        <v>70</v>
      </c>
      <c r="O47" s="187">
        <f>+IF(N47="si",O44*7%,0)</f>
        <v>0</v>
      </c>
      <c r="P47" s="45" t="s">
        <v>70</v>
      </c>
      <c r="Q47" s="187">
        <f>+IF(P47="si",Q44*7%,0)</f>
        <v>0</v>
      </c>
      <c r="R47" s="45" t="s">
        <v>70</v>
      </c>
      <c r="S47" s="187">
        <f>+IF(R47="si",S44*7%,0)</f>
        <v>0</v>
      </c>
      <c r="T47" s="45" t="s">
        <v>70</v>
      </c>
      <c r="U47" s="105">
        <f>+IF(T47="si",U44*7%,0)</f>
        <v>0</v>
      </c>
      <c r="V47" s="188" t="s">
        <v>70</v>
      </c>
      <c r="W47" s="187">
        <f>+IF(V47="si",W44*7%,0)</f>
        <v>0</v>
      </c>
      <c r="X47" s="45" t="s">
        <v>70</v>
      </c>
      <c r="Y47" s="187">
        <f>+IF(X47="si",Y44*7%,0)</f>
        <v>0</v>
      </c>
      <c r="Z47" s="45" t="s">
        <v>70</v>
      </c>
      <c r="AA47" s="187">
        <f>+IF(Z47="si",AA44*7%,0)</f>
        <v>0</v>
      </c>
      <c r="AB47" s="45" t="s">
        <v>70</v>
      </c>
      <c r="AC47" s="187">
        <f>+IF(AB47="si",AC44*7%,0)</f>
        <v>0</v>
      </c>
      <c r="AD47" s="45" t="s">
        <v>70</v>
      </c>
      <c r="AE47" s="187">
        <f>+IF(AD47="si",AE44*7%,0)</f>
        <v>0</v>
      </c>
      <c r="AF47" s="45" t="s">
        <v>70</v>
      </c>
      <c r="AG47" s="187">
        <f>+IF(AF47="si",AG44*7%,0)</f>
        <v>0</v>
      </c>
      <c r="AH47" s="45" t="s">
        <v>70</v>
      </c>
      <c r="AI47" s="187">
        <f>+IF(AH47="si",AI44*7%,0)</f>
        <v>0</v>
      </c>
    </row>
    <row r="48" spans="1:401" ht="15.75" hidden="1" thickBot="1" x14ac:dyDescent="0.3">
      <c r="A48" s="514"/>
      <c r="B48" s="67" t="s">
        <v>95</v>
      </c>
      <c r="C48" s="68" t="s">
        <v>70</v>
      </c>
      <c r="D48" s="432"/>
      <c r="E48" s="433"/>
      <c r="F48" s="433"/>
      <c r="G48" s="433"/>
      <c r="H48" s="433"/>
      <c r="I48" s="433"/>
      <c r="J48" s="433"/>
      <c r="K48" s="136">
        <f>+IF(C48="si",K44*5%,0)</f>
        <v>0</v>
      </c>
      <c r="L48" s="188" t="s">
        <v>70</v>
      </c>
      <c r="M48" s="187">
        <f>+IF(L48="si",M44*5%,0)</f>
        <v>0</v>
      </c>
      <c r="N48" s="45" t="s">
        <v>70</v>
      </c>
      <c r="O48" s="187">
        <f>+IF(N48="si",O44*5%,0)</f>
        <v>0</v>
      </c>
      <c r="P48" s="45" t="s">
        <v>70</v>
      </c>
      <c r="Q48" s="187">
        <f>+IF(P48="si",Q44*5%,0)</f>
        <v>0</v>
      </c>
      <c r="R48" s="45" t="s">
        <v>70</v>
      </c>
      <c r="S48" s="187">
        <f>+IF(R48="si",S44*5%,0)</f>
        <v>0</v>
      </c>
      <c r="T48" s="45" t="s">
        <v>70</v>
      </c>
      <c r="U48" s="105">
        <f>+IF(T48="si",U44*5%,0)</f>
        <v>0</v>
      </c>
      <c r="V48" s="188" t="s">
        <v>70</v>
      </c>
      <c r="W48" s="187">
        <f>+IF(V48="si",W44*5%,0)</f>
        <v>0</v>
      </c>
      <c r="X48" s="45" t="s">
        <v>70</v>
      </c>
      <c r="Y48" s="187">
        <f>+IF(X48="si",Y44*5%,0)</f>
        <v>0</v>
      </c>
      <c r="Z48" s="45" t="s">
        <v>70</v>
      </c>
      <c r="AA48" s="187">
        <f>+IF(Z48="si",AA44*5%,0)</f>
        <v>0</v>
      </c>
      <c r="AB48" s="45" t="s">
        <v>70</v>
      </c>
      <c r="AC48" s="187">
        <f>+IF(AB48="si",AC44*5%,0)</f>
        <v>0</v>
      </c>
      <c r="AD48" s="45" t="s">
        <v>70</v>
      </c>
      <c r="AE48" s="187">
        <f>+IF(AD48="si",AE44*5%,0)</f>
        <v>0</v>
      </c>
      <c r="AF48" s="45" t="s">
        <v>70</v>
      </c>
      <c r="AG48" s="187">
        <f>+IF(AF48="si",AG44*5%,0)</f>
        <v>0</v>
      </c>
      <c r="AH48" s="45" t="s">
        <v>70</v>
      </c>
      <c r="AI48" s="187">
        <f>+IF(AH48="si",AI44*5%,0)</f>
        <v>0</v>
      </c>
    </row>
    <row r="49" spans="1:401" s="34" customFormat="1" hidden="1" x14ac:dyDescent="0.25">
      <c r="A49" s="501" t="s">
        <v>102</v>
      </c>
      <c r="B49" s="502"/>
      <c r="C49" s="502"/>
      <c r="D49" s="502"/>
      <c r="E49" s="502"/>
      <c r="F49" s="502"/>
      <c r="G49" s="502"/>
      <c r="H49" s="502"/>
      <c r="I49" s="502"/>
      <c r="J49" s="502"/>
      <c r="K49" s="257">
        <f>SUM(K44:K48)</f>
        <v>0</v>
      </c>
      <c r="L49" s="191"/>
      <c r="M49" s="196">
        <f>SUM(M44:M48)</f>
        <v>0</v>
      </c>
      <c r="N49" s="166"/>
      <c r="O49" s="196">
        <f>SUM(O44:O48)</f>
        <v>0</v>
      </c>
      <c r="P49" s="166"/>
      <c r="Q49" s="196">
        <f>SUM(Q44:Q48)</f>
        <v>0</v>
      </c>
      <c r="R49" s="166"/>
      <c r="S49" s="196">
        <f>SUM(S44:S48)</f>
        <v>0</v>
      </c>
      <c r="T49" s="166"/>
      <c r="U49" s="137">
        <f>SUM(U44:U48)</f>
        <v>0</v>
      </c>
      <c r="V49" s="191"/>
      <c r="W49" s="196">
        <f>SUM(W44:W48)</f>
        <v>0</v>
      </c>
      <c r="X49" s="166"/>
      <c r="Y49" s="196">
        <f>SUM(Y44:Y48)</f>
        <v>0</v>
      </c>
      <c r="Z49" s="166"/>
      <c r="AA49" s="196">
        <f>SUM(AA44:AA48)</f>
        <v>0</v>
      </c>
      <c r="AB49" s="166"/>
      <c r="AC49" s="196">
        <f>SUM(AC44:AC48)</f>
        <v>0</v>
      </c>
      <c r="AD49" s="166"/>
      <c r="AE49" s="196">
        <f>SUM(AE44:AE48)</f>
        <v>0</v>
      </c>
      <c r="AF49" s="166"/>
      <c r="AG49" s="196">
        <f>SUM(AG44:AG48)</f>
        <v>0</v>
      </c>
      <c r="AH49" s="166"/>
      <c r="AI49" s="196">
        <f>SUM(AI44:AI48)</f>
        <v>0</v>
      </c>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c r="IW49" s="49"/>
      <c r="IX49" s="49"/>
      <c r="IY49" s="49"/>
      <c r="IZ49" s="49"/>
      <c r="JA49" s="49"/>
      <c r="JB49" s="49"/>
      <c r="JC49" s="49"/>
      <c r="JD49" s="49"/>
      <c r="JE49" s="49"/>
      <c r="JF49" s="49"/>
      <c r="JG49" s="49"/>
      <c r="JH49" s="49"/>
      <c r="JI49" s="49"/>
      <c r="JJ49" s="49"/>
      <c r="JK49" s="49"/>
      <c r="JL49" s="49"/>
      <c r="JM49" s="49"/>
      <c r="JN49" s="49"/>
      <c r="JO49" s="49"/>
      <c r="JP49" s="49"/>
      <c r="JQ49" s="49"/>
      <c r="JR49" s="49"/>
      <c r="JS49" s="49"/>
      <c r="JT49" s="49"/>
      <c r="JU49" s="49"/>
      <c r="JV49" s="49"/>
      <c r="JW49" s="49"/>
      <c r="JX49" s="49"/>
      <c r="JY49" s="49"/>
      <c r="JZ49" s="49"/>
      <c r="KA49" s="49"/>
      <c r="KB49" s="49"/>
      <c r="KC49" s="49"/>
      <c r="KD49" s="49"/>
      <c r="KE49" s="49"/>
      <c r="KF49" s="49"/>
      <c r="KG49" s="49"/>
      <c r="KH49" s="49"/>
      <c r="KI49" s="49"/>
      <c r="KJ49" s="49"/>
      <c r="KK49" s="49"/>
      <c r="KL49" s="49"/>
      <c r="KM49" s="49"/>
      <c r="KN49" s="49"/>
      <c r="KO49" s="49"/>
      <c r="KP49" s="49"/>
      <c r="KQ49" s="49"/>
      <c r="KR49" s="49"/>
      <c r="KS49" s="49"/>
      <c r="KT49" s="49"/>
      <c r="KU49" s="49"/>
      <c r="KV49" s="49"/>
      <c r="KW49" s="49"/>
      <c r="KX49" s="49"/>
      <c r="KY49" s="49"/>
      <c r="KZ49" s="49"/>
      <c r="LA49" s="49"/>
      <c r="LB49" s="49"/>
      <c r="LC49" s="49"/>
      <c r="LD49" s="49"/>
      <c r="LE49" s="49"/>
      <c r="LF49" s="49"/>
      <c r="LG49" s="49"/>
      <c r="LH49" s="49"/>
      <c r="LI49" s="49"/>
      <c r="LJ49" s="49"/>
      <c r="LK49" s="49"/>
      <c r="LL49" s="49"/>
      <c r="LM49" s="49"/>
      <c r="LN49" s="49"/>
      <c r="LO49" s="49"/>
      <c r="LP49" s="49"/>
      <c r="LQ49" s="49"/>
      <c r="LR49" s="49"/>
      <c r="LS49" s="49"/>
      <c r="LT49" s="49"/>
      <c r="LU49" s="49"/>
      <c r="LV49" s="49"/>
      <c r="LW49" s="49"/>
      <c r="LX49" s="49"/>
      <c r="LY49" s="49"/>
      <c r="LZ49" s="49"/>
      <c r="MA49" s="49"/>
      <c r="MB49" s="49"/>
      <c r="MC49" s="49"/>
      <c r="MD49" s="49"/>
      <c r="ME49" s="49"/>
      <c r="MF49" s="49"/>
      <c r="MG49" s="49"/>
      <c r="MH49" s="49"/>
      <c r="MI49" s="49"/>
      <c r="MJ49" s="49"/>
      <c r="MK49" s="49"/>
      <c r="ML49" s="49"/>
      <c r="MM49" s="49"/>
      <c r="MN49" s="49"/>
      <c r="MO49" s="49"/>
      <c r="MP49" s="49"/>
      <c r="MQ49" s="49"/>
      <c r="MR49" s="49"/>
      <c r="MS49" s="49"/>
      <c r="MT49" s="49"/>
      <c r="MU49" s="49"/>
      <c r="MV49" s="49"/>
      <c r="MW49" s="49"/>
      <c r="MX49" s="49"/>
      <c r="MY49" s="49"/>
      <c r="MZ49" s="49"/>
      <c r="NA49" s="49"/>
      <c r="NB49" s="49"/>
      <c r="NC49" s="49"/>
      <c r="ND49" s="49"/>
      <c r="NE49" s="49"/>
      <c r="NF49" s="49"/>
      <c r="NG49" s="49"/>
      <c r="NH49" s="49"/>
      <c r="NI49" s="49"/>
      <c r="NJ49" s="49"/>
      <c r="NK49" s="49"/>
      <c r="NL49" s="49"/>
      <c r="NM49" s="49"/>
      <c r="NN49" s="49"/>
      <c r="NO49" s="49"/>
      <c r="NP49" s="49"/>
      <c r="NQ49" s="49"/>
      <c r="NR49" s="49"/>
      <c r="NS49" s="49"/>
      <c r="NT49" s="49"/>
      <c r="NU49" s="49"/>
      <c r="NV49" s="49"/>
      <c r="NW49" s="49"/>
      <c r="NX49" s="49"/>
      <c r="NY49" s="49"/>
      <c r="NZ49" s="49"/>
      <c r="OA49" s="49"/>
      <c r="OB49" s="49"/>
      <c r="OC49" s="49"/>
      <c r="OD49" s="49"/>
      <c r="OE49" s="49"/>
      <c r="OF49" s="49"/>
      <c r="OG49" s="49"/>
      <c r="OH49" s="49"/>
      <c r="OI49" s="49"/>
      <c r="OJ49" s="49"/>
      <c r="OK49" s="49"/>
    </row>
    <row r="50" spans="1:401" s="8" customFormat="1" x14ac:dyDescent="0.25">
      <c r="A50" s="495" t="s">
        <v>5</v>
      </c>
      <c r="B50" s="495"/>
      <c r="C50" s="495"/>
      <c r="D50" s="495"/>
      <c r="E50" s="495"/>
      <c r="F50" s="495"/>
      <c r="G50" s="495"/>
      <c r="H50" s="495"/>
      <c r="I50" s="495"/>
      <c r="J50" s="495"/>
      <c r="K50" s="163">
        <f>+K34+K42+K49</f>
        <v>0</v>
      </c>
      <c r="L50" s="163"/>
      <c r="M50" s="163">
        <f>+M21</f>
        <v>338821755.32700002</v>
      </c>
      <c r="N50" s="163"/>
      <c r="O50" s="163">
        <f>+O21</f>
        <v>790584095.76300013</v>
      </c>
      <c r="P50" s="163"/>
      <c r="Q50" s="163">
        <f t="shared" ref="Q50:AI50" si="1">+$K$50*Q25</f>
        <v>0</v>
      </c>
      <c r="R50" s="163"/>
      <c r="S50" s="163">
        <f t="shared" si="1"/>
        <v>0</v>
      </c>
      <c r="T50" s="163"/>
      <c r="U50" s="163">
        <f t="shared" si="1"/>
        <v>0</v>
      </c>
      <c r="V50" s="163"/>
      <c r="W50" s="163">
        <f t="shared" si="1"/>
        <v>0</v>
      </c>
      <c r="X50" s="163"/>
      <c r="Y50" s="163">
        <f t="shared" si="1"/>
        <v>0</v>
      </c>
      <c r="Z50" s="163"/>
      <c r="AA50" s="163">
        <f t="shared" si="1"/>
        <v>0</v>
      </c>
      <c r="AB50" s="163"/>
      <c r="AC50" s="163">
        <f t="shared" si="1"/>
        <v>0</v>
      </c>
      <c r="AD50" s="163"/>
      <c r="AE50" s="163">
        <f t="shared" si="1"/>
        <v>0</v>
      </c>
      <c r="AF50" s="163"/>
      <c r="AG50" s="163">
        <f t="shared" si="1"/>
        <v>0</v>
      </c>
      <c r="AH50" s="163"/>
      <c r="AI50" s="163">
        <f t="shared" si="1"/>
        <v>0</v>
      </c>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row>
    <row r="51" spans="1:401" s="38" customFormat="1" x14ac:dyDescent="0.25">
      <c r="A51" s="496" t="s">
        <v>73</v>
      </c>
      <c r="B51" s="496"/>
      <c r="C51" s="496"/>
      <c r="D51" s="496"/>
      <c r="E51" s="496"/>
      <c r="F51" s="496"/>
      <c r="G51" s="496"/>
      <c r="H51" s="496"/>
      <c r="I51" s="496"/>
      <c r="J51" s="496"/>
      <c r="K51" s="141">
        <f>+K21+K50</f>
        <v>1129405851.0900002</v>
      </c>
      <c r="L51" s="141"/>
      <c r="M51" s="141">
        <f>+M21+M50</f>
        <v>677643510.65400004</v>
      </c>
      <c r="N51" s="141"/>
      <c r="O51" s="141">
        <f t="shared" ref="O51:AI51" si="2">+O21+O50</f>
        <v>1581168191.5260003</v>
      </c>
      <c r="P51" s="141"/>
      <c r="Q51" s="141">
        <f t="shared" si="2"/>
        <v>0</v>
      </c>
      <c r="R51" s="141"/>
      <c r="S51" s="141">
        <f t="shared" si="2"/>
        <v>0</v>
      </c>
      <c r="T51" s="141"/>
      <c r="U51" s="141">
        <f t="shared" si="2"/>
        <v>0</v>
      </c>
      <c r="V51" s="141"/>
      <c r="W51" s="141">
        <f t="shared" si="2"/>
        <v>0</v>
      </c>
      <c r="X51" s="141"/>
      <c r="Y51" s="141">
        <f t="shared" si="2"/>
        <v>0</v>
      </c>
      <c r="Z51" s="141"/>
      <c r="AA51" s="141">
        <f t="shared" si="2"/>
        <v>0</v>
      </c>
      <c r="AB51" s="141"/>
      <c r="AC51" s="141">
        <f t="shared" si="2"/>
        <v>0</v>
      </c>
      <c r="AD51" s="141"/>
      <c r="AE51" s="141">
        <f t="shared" si="2"/>
        <v>0</v>
      </c>
      <c r="AF51" s="141"/>
      <c r="AG51" s="141">
        <f t="shared" si="2"/>
        <v>0</v>
      </c>
      <c r="AH51" s="141"/>
      <c r="AI51" s="141">
        <f t="shared" si="2"/>
        <v>0</v>
      </c>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c r="IW51" s="49"/>
      <c r="IX51" s="49"/>
      <c r="IY51" s="49"/>
      <c r="IZ51" s="49"/>
      <c r="JA51" s="49"/>
      <c r="JB51" s="49"/>
      <c r="JC51" s="49"/>
      <c r="JD51" s="49"/>
      <c r="JE51" s="49"/>
      <c r="JF51" s="49"/>
      <c r="JG51" s="49"/>
      <c r="JH51" s="49"/>
      <c r="JI51" s="49"/>
      <c r="JJ51" s="49"/>
      <c r="JK51" s="49"/>
      <c r="JL51" s="49"/>
      <c r="JM51" s="49"/>
      <c r="JN51" s="49"/>
      <c r="JO51" s="49"/>
      <c r="JP51" s="49"/>
      <c r="JQ51" s="49"/>
      <c r="JR51" s="49"/>
      <c r="JS51" s="49"/>
      <c r="JT51" s="49"/>
      <c r="JU51" s="49"/>
      <c r="JV51" s="49"/>
      <c r="JW51" s="49"/>
      <c r="JX51" s="49"/>
      <c r="JY51" s="49"/>
      <c r="JZ51" s="49"/>
      <c r="KA51" s="49"/>
      <c r="KB51" s="49"/>
      <c r="KC51" s="49"/>
      <c r="KD51" s="49"/>
      <c r="KE51" s="49"/>
      <c r="KF51" s="49"/>
      <c r="KG51" s="49"/>
      <c r="KH51" s="49"/>
      <c r="KI51" s="49"/>
      <c r="KJ51" s="49"/>
      <c r="KK51" s="49"/>
      <c r="KL51" s="49"/>
      <c r="KM51" s="49"/>
      <c r="KN51" s="49"/>
      <c r="KO51" s="49"/>
      <c r="KP51" s="49"/>
      <c r="KQ51" s="49"/>
      <c r="KR51" s="49"/>
      <c r="KS51" s="49"/>
      <c r="KT51" s="49"/>
      <c r="KU51" s="49"/>
      <c r="KV51" s="49"/>
      <c r="KW51" s="49"/>
      <c r="KX51" s="49"/>
      <c r="KY51" s="49"/>
      <c r="KZ51" s="49"/>
      <c r="LA51" s="49"/>
      <c r="LB51" s="49"/>
      <c r="LC51" s="49"/>
      <c r="LD51" s="49"/>
      <c r="LE51" s="49"/>
      <c r="LF51" s="49"/>
      <c r="LG51" s="49"/>
      <c r="LH51" s="49"/>
      <c r="LI51" s="49"/>
      <c r="LJ51" s="49"/>
      <c r="LK51" s="49"/>
      <c r="LL51" s="49"/>
      <c r="LM51" s="49"/>
      <c r="LN51" s="49"/>
      <c r="LO51" s="49"/>
      <c r="LP51" s="49"/>
      <c r="LQ51" s="49"/>
      <c r="LR51" s="49"/>
      <c r="LS51" s="49"/>
      <c r="LT51" s="49"/>
      <c r="LU51" s="49"/>
      <c r="LV51" s="49"/>
      <c r="LW51" s="49"/>
      <c r="LX51" s="49"/>
      <c r="LY51" s="49"/>
      <c r="LZ51" s="49"/>
      <c r="MA51" s="49"/>
      <c r="MB51" s="49"/>
      <c r="MC51" s="49"/>
      <c r="MD51" s="49"/>
      <c r="ME51" s="49"/>
      <c r="MF51" s="49"/>
      <c r="MG51" s="49"/>
      <c r="MH51" s="49"/>
      <c r="MI51" s="49"/>
      <c r="MJ51" s="49"/>
      <c r="MK51" s="49"/>
      <c r="ML51" s="49"/>
      <c r="MM51" s="49"/>
      <c r="MN51" s="49"/>
      <c r="MO51" s="49"/>
      <c r="MP51" s="49"/>
      <c r="MQ51" s="49"/>
      <c r="MR51" s="49"/>
      <c r="MS51" s="49"/>
      <c r="MT51" s="49"/>
      <c r="MU51" s="49"/>
      <c r="MV51" s="49"/>
      <c r="MW51" s="49"/>
      <c r="MX51" s="49"/>
      <c r="MY51" s="49"/>
      <c r="MZ51" s="49"/>
      <c r="NA51" s="49"/>
      <c r="NB51" s="49"/>
      <c r="NC51" s="49"/>
      <c r="ND51" s="49"/>
      <c r="NE51" s="49"/>
      <c r="NF51" s="49"/>
      <c r="NG51" s="49"/>
      <c r="NH51" s="49"/>
      <c r="NI51" s="49"/>
      <c r="NJ51" s="49"/>
      <c r="NK51" s="49"/>
      <c r="NL51" s="49"/>
      <c r="NM51" s="49"/>
      <c r="NN51" s="49"/>
      <c r="NO51" s="49"/>
      <c r="NP51" s="49"/>
      <c r="NQ51" s="49"/>
      <c r="NR51" s="49"/>
      <c r="NS51" s="49"/>
      <c r="NT51" s="49"/>
      <c r="NU51" s="49"/>
      <c r="NV51" s="49"/>
      <c r="NW51" s="49"/>
      <c r="NX51" s="49"/>
      <c r="NY51" s="49"/>
      <c r="NZ51" s="49"/>
      <c r="OA51" s="49"/>
      <c r="OB51" s="49"/>
      <c r="OC51" s="49"/>
      <c r="OD51" s="49"/>
      <c r="OE51" s="49"/>
      <c r="OF51" s="49"/>
      <c r="OG51" s="49"/>
      <c r="OH51" s="49"/>
      <c r="OI51" s="49"/>
      <c r="OJ51" s="49"/>
      <c r="OK51" s="49"/>
    </row>
    <row r="52" spans="1:401" s="47" customFormat="1" x14ac:dyDescent="0.25"/>
    <row r="53" spans="1:401" s="47" customFormat="1" x14ac:dyDescent="0.25"/>
    <row r="54" spans="1:401" s="47" customFormat="1" x14ac:dyDescent="0.25"/>
    <row r="55" spans="1:401" s="47" customFormat="1" x14ac:dyDescent="0.25"/>
    <row r="56" spans="1:401" s="47" customFormat="1" x14ac:dyDescent="0.25"/>
    <row r="57" spans="1:401" s="47" customFormat="1" x14ac:dyDescent="0.25"/>
    <row r="58" spans="1:401" s="47" customFormat="1" x14ac:dyDescent="0.25"/>
    <row r="59" spans="1:401" s="47" customFormat="1" x14ac:dyDescent="0.25"/>
    <row r="60" spans="1:401" s="47" customFormat="1" x14ac:dyDescent="0.25"/>
    <row r="61" spans="1:401" s="47" customFormat="1" x14ac:dyDescent="0.25"/>
    <row r="62" spans="1:401" s="47" customFormat="1" x14ac:dyDescent="0.25"/>
    <row r="63" spans="1:401" s="47" customFormat="1" x14ac:dyDescent="0.25"/>
    <row r="64" spans="1:401"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row r="393" s="47" customFormat="1" x14ac:dyDescent="0.25"/>
    <row r="394" s="47" customFormat="1" x14ac:dyDescent="0.25"/>
    <row r="395" s="47" customFormat="1" x14ac:dyDescent="0.25"/>
    <row r="396" s="47" customFormat="1" x14ac:dyDescent="0.25"/>
    <row r="397" s="47" customFormat="1" x14ac:dyDescent="0.25"/>
    <row r="398" s="47" customFormat="1" x14ac:dyDescent="0.25"/>
    <row r="399" s="47" customFormat="1" x14ac:dyDescent="0.25"/>
    <row r="400" s="47" customFormat="1" x14ac:dyDescent="0.25"/>
    <row r="401" s="47" customFormat="1" x14ac:dyDescent="0.25"/>
    <row r="402" s="47" customFormat="1" x14ac:dyDescent="0.25"/>
    <row r="403" s="47" customFormat="1" x14ac:dyDescent="0.25"/>
    <row r="404" s="47" customFormat="1" x14ac:dyDescent="0.25"/>
    <row r="405" s="47" customFormat="1" x14ac:dyDescent="0.25"/>
    <row r="406" s="47" customFormat="1" x14ac:dyDescent="0.25"/>
    <row r="407" s="47" customFormat="1" x14ac:dyDescent="0.25"/>
    <row r="408" s="47" customFormat="1" x14ac:dyDescent="0.25"/>
    <row r="409" s="47" customFormat="1" x14ac:dyDescent="0.25"/>
    <row r="410" s="47" customFormat="1" x14ac:dyDescent="0.25"/>
    <row r="411" s="47" customFormat="1" x14ac:dyDescent="0.25"/>
    <row r="412" s="47" customFormat="1" x14ac:dyDescent="0.25"/>
    <row r="413" s="47" customFormat="1" x14ac:dyDescent="0.25"/>
    <row r="414" s="47" customFormat="1" x14ac:dyDescent="0.25"/>
    <row r="415" s="47" customFormat="1" x14ac:dyDescent="0.25"/>
    <row r="416" s="47" customFormat="1" x14ac:dyDescent="0.25"/>
    <row r="417" s="47" customFormat="1" x14ac:dyDescent="0.25"/>
    <row r="418" s="47" customFormat="1" x14ac:dyDescent="0.25"/>
    <row r="419" s="47" customFormat="1" x14ac:dyDescent="0.25"/>
    <row r="420" s="47" customFormat="1" x14ac:dyDescent="0.25"/>
    <row r="421" s="47" customFormat="1" x14ac:dyDescent="0.25"/>
    <row r="422" s="47" customFormat="1" x14ac:dyDescent="0.25"/>
    <row r="423" s="47" customFormat="1" x14ac:dyDescent="0.25"/>
    <row r="424" s="47" customFormat="1" x14ac:dyDescent="0.25"/>
    <row r="425" s="47" customFormat="1" x14ac:dyDescent="0.25"/>
    <row r="426" s="47" customFormat="1" x14ac:dyDescent="0.25"/>
    <row r="427" s="47" customFormat="1" x14ac:dyDescent="0.25"/>
    <row r="428" s="47" customFormat="1" x14ac:dyDescent="0.25"/>
    <row r="429" s="47" customFormat="1" x14ac:dyDescent="0.25"/>
    <row r="430" s="47" customFormat="1" x14ac:dyDescent="0.25"/>
    <row r="431" s="47" customFormat="1" x14ac:dyDescent="0.25"/>
    <row r="432" s="47" customFormat="1" x14ac:dyDescent="0.25"/>
    <row r="433" s="47" customFormat="1" x14ac:dyDescent="0.25"/>
    <row r="434" s="47" customFormat="1" x14ac:dyDescent="0.25"/>
    <row r="435" s="47" customFormat="1" x14ac:dyDescent="0.25"/>
    <row r="436" s="47" customFormat="1" x14ac:dyDescent="0.25"/>
    <row r="437" s="47" customFormat="1" x14ac:dyDescent="0.25"/>
    <row r="438" s="47" customFormat="1" x14ac:dyDescent="0.25"/>
    <row r="439" s="47" customFormat="1" x14ac:dyDescent="0.25"/>
    <row r="440" s="47" customFormat="1" x14ac:dyDescent="0.25"/>
    <row r="441" s="47" customFormat="1" x14ac:dyDescent="0.25"/>
    <row r="442" s="47" customFormat="1" x14ac:dyDescent="0.25"/>
    <row r="443" s="47" customFormat="1" x14ac:dyDescent="0.25"/>
    <row r="444" s="47" customFormat="1" x14ac:dyDescent="0.25"/>
    <row r="445" s="47" customFormat="1" x14ac:dyDescent="0.25"/>
    <row r="446" s="47" customFormat="1" x14ac:dyDescent="0.25"/>
    <row r="447" s="47" customFormat="1" x14ac:dyDescent="0.25"/>
    <row r="448" s="47" customFormat="1" x14ac:dyDescent="0.25"/>
    <row r="449" s="47" customFormat="1" x14ac:dyDescent="0.25"/>
    <row r="450" s="47" customFormat="1" x14ac:dyDescent="0.25"/>
    <row r="451" s="47" customFormat="1" x14ac:dyDescent="0.25"/>
    <row r="452" s="47" customFormat="1" x14ac:dyDescent="0.25"/>
    <row r="453" s="47" customFormat="1" x14ac:dyDescent="0.25"/>
    <row r="454" s="47" customFormat="1" x14ac:dyDescent="0.25"/>
    <row r="455" s="47" customFormat="1" x14ac:dyDescent="0.25"/>
    <row r="456" s="47" customFormat="1" x14ac:dyDescent="0.25"/>
    <row r="457" s="47" customFormat="1" x14ac:dyDescent="0.25"/>
    <row r="458" s="47" customFormat="1" x14ac:dyDescent="0.25"/>
    <row r="459" s="47" customFormat="1" x14ac:dyDescent="0.25"/>
    <row r="460" s="47" customFormat="1" x14ac:dyDescent="0.25"/>
    <row r="461" s="47" customFormat="1" x14ac:dyDescent="0.25"/>
    <row r="462" s="47" customFormat="1" x14ac:dyDescent="0.25"/>
    <row r="463" s="47" customFormat="1" x14ac:dyDescent="0.25"/>
    <row r="464" s="47" customFormat="1" x14ac:dyDescent="0.25"/>
    <row r="465" s="47" customFormat="1" x14ac:dyDescent="0.25"/>
    <row r="466" s="47" customFormat="1" x14ac:dyDescent="0.25"/>
    <row r="467" s="47" customFormat="1" x14ac:dyDescent="0.25"/>
    <row r="468" s="47" customFormat="1" x14ac:dyDescent="0.25"/>
    <row r="469" s="47" customFormat="1" x14ac:dyDescent="0.25"/>
    <row r="470" s="47" customFormat="1" x14ac:dyDescent="0.25"/>
    <row r="471" s="47" customFormat="1" x14ac:dyDescent="0.25"/>
    <row r="472" s="47" customFormat="1" x14ac:dyDescent="0.25"/>
    <row r="473" s="47" customFormat="1" x14ac:dyDescent="0.25"/>
    <row r="474" s="47" customFormat="1" x14ac:dyDescent="0.25"/>
    <row r="475" s="47" customFormat="1" x14ac:dyDescent="0.25"/>
    <row r="476" s="47" customFormat="1" x14ac:dyDescent="0.25"/>
    <row r="477" s="47" customFormat="1" x14ac:dyDescent="0.25"/>
    <row r="478" s="47" customFormat="1" x14ac:dyDescent="0.25"/>
    <row r="479" s="47" customFormat="1" x14ac:dyDescent="0.25"/>
    <row r="480" s="47" customFormat="1" x14ac:dyDescent="0.25"/>
    <row r="481" s="47" customFormat="1" x14ac:dyDescent="0.25"/>
    <row r="482" s="47" customFormat="1" x14ac:dyDescent="0.25"/>
    <row r="483" s="47" customFormat="1" x14ac:dyDescent="0.25"/>
    <row r="484" s="47" customFormat="1" x14ac:dyDescent="0.25"/>
    <row r="485" s="47" customFormat="1" x14ac:dyDescent="0.25"/>
    <row r="486" s="47" customFormat="1" x14ac:dyDescent="0.25"/>
    <row r="487" s="47" customFormat="1" x14ac:dyDescent="0.25"/>
    <row r="488" s="47" customFormat="1" x14ac:dyDescent="0.25"/>
    <row r="489" s="47" customFormat="1" x14ac:dyDescent="0.25"/>
    <row r="490" s="47" customFormat="1" x14ac:dyDescent="0.25"/>
    <row r="491" s="47" customFormat="1" x14ac:dyDescent="0.25"/>
    <row r="492" s="47" customFormat="1" x14ac:dyDescent="0.25"/>
    <row r="493" s="47" customFormat="1" x14ac:dyDescent="0.25"/>
    <row r="494" s="47" customFormat="1" x14ac:dyDescent="0.25"/>
    <row r="495" s="47" customFormat="1" x14ac:dyDescent="0.25"/>
    <row r="496" s="47" customFormat="1" x14ac:dyDescent="0.25"/>
    <row r="497" s="47" customFormat="1" x14ac:dyDescent="0.25"/>
    <row r="498" s="47" customFormat="1" x14ac:dyDescent="0.25"/>
    <row r="499" s="47" customFormat="1" x14ac:dyDescent="0.25"/>
    <row r="500" s="47" customFormat="1" x14ac:dyDescent="0.25"/>
    <row r="501" s="47" customFormat="1" x14ac:dyDescent="0.25"/>
    <row r="502" s="47" customFormat="1" x14ac:dyDescent="0.25"/>
    <row r="503" s="47" customFormat="1" x14ac:dyDescent="0.25"/>
    <row r="504" s="47" customFormat="1" x14ac:dyDescent="0.25"/>
    <row r="505" s="47" customFormat="1" x14ac:dyDescent="0.25"/>
    <row r="506" s="47" customFormat="1" x14ac:dyDescent="0.25"/>
    <row r="507" s="47" customFormat="1" x14ac:dyDescent="0.25"/>
    <row r="508" s="47" customFormat="1" x14ac:dyDescent="0.25"/>
    <row r="509" s="47" customFormat="1" x14ac:dyDescent="0.25"/>
    <row r="510" s="47" customFormat="1" x14ac:dyDescent="0.25"/>
    <row r="511" s="47" customFormat="1" x14ac:dyDescent="0.25"/>
    <row r="512" s="47" customFormat="1" x14ac:dyDescent="0.25"/>
    <row r="513" s="47" customFormat="1" x14ac:dyDescent="0.25"/>
    <row r="514" s="47" customFormat="1" x14ac:dyDescent="0.25"/>
    <row r="515" s="47" customFormat="1" x14ac:dyDescent="0.25"/>
    <row r="516" s="47" customFormat="1" x14ac:dyDescent="0.25"/>
    <row r="517" s="47" customFormat="1" x14ac:dyDescent="0.25"/>
    <row r="518" s="47" customFormat="1" x14ac:dyDescent="0.25"/>
    <row r="519" s="47" customFormat="1" x14ac:dyDescent="0.25"/>
    <row r="520" s="47" customFormat="1" x14ac:dyDescent="0.25"/>
    <row r="521" s="47" customFormat="1" x14ac:dyDescent="0.25"/>
    <row r="522" s="47" customFormat="1" x14ac:dyDescent="0.25"/>
    <row r="523" s="47" customFormat="1" x14ac:dyDescent="0.25"/>
    <row r="524" s="47" customFormat="1" x14ac:dyDescent="0.25"/>
    <row r="525" s="47" customFormat="1" x14ac:dyDescent="0.25"/>
    <row r="526" s="47" customFormat="1" x14ac:dyDescent="0.25"/>
    <row r="527" s="47" customFormat="1" x14ac:dyDescent="0.25"/>
    <row r="528" s="47" customFormat="1" x14ac:dyDescent="0.25"/>
    <row r="529" s="47" customFormat="1" x14ac:dyDescent="0.25"/>
    <row r="530" s="47" customFormat="1" x14ac:dyDescent="0.25"/>
    <row r="531" s="47" customFormat="1" x14ac:dyDescent="0.25"/>
    <row r="532" s="47" customFormat="1" x14ac:dyDescent="0.25"/>
    <row r="533" s="47" customFormat="1" x14ac:dyDescent="0.25"/>
    <row r="534" s="47" customFormat="1" x14ac:dyDescent="0.25"/>
    <row r="535" s="47" customFormat="1" x14ac:dyDescent="0.25"/>
    <row r="536" s="47" customFormat="1" x14ac:dyDescent="0.25"/>
    <row r="537" s="47" customFormat="1" x14ac:dyDescent="0.25"/>
    <row r="538" s="47" customFormat="1" x14ac:dyDescent="0.25"/>
    <row r="539" s="47" customFormat="1" x14ac:dyDescent="0.25"/>
    <row r="540" s="47" customFormat="1" x14ac:dyDescent="0.25"/>
    <row r="541" s="47" customFormat="1" x14ac:dyDescent="0.25"/>
    <row r="542" s="47" customFormat="1" x14ac:dyDescent="0.25"/>
    <row r="543" s="47" customFormat="1" x14ac:dyDescent="0.25"/>
    <row r="544" s="47" customFormat="1" x14ac:dyDescent="0.25"/>
    <row r="545" s="47" customFormat="1" x14ac:dyDescent="0.25"/>
    <row r="546" s="47" customFormat="1" x14ac:dyDescent="0.25"/>
    <row r="547" s="47" customFormat="1" x14ac:dyDescent="0.25"/>
    <row r="548" s="47" customFormat="1" x14ac:dyDescent="0.25"/>
    <row r="549" s="47" customFormat="1" x14ac:dyDescent="0.25"/>
    <row r="550" s="47" customFormat="1" x14ac:dyDescent="0.25"/>
    <row r="551" s="47" customFormat="1" x14ac:dyDescent="0.25"/>
    <row r="552" s="47" customFormat="1" x14ac:dyDescent="0.25"/>
    <row r="553" s="47" customFormat="1" x14ac:dyDescent="0.25"/>
    <row r="554" s="47" customFormat="1" x14ac:dyDescent="0.25"/>
    <row r="555" s="47" customFormat="1" x14ac:dyDescent="0.25"/>
    <row r="556" s="47" customFormat="1" x14ac:dyDescent="0.25"/>
    <row r="557" s="47" customFormat="1" x14ac:dyDescent="0.25"/>
    <row r="558" s="47" customFormat="1" x14ac:dyDescent="0.25"/>
    <row r="559" s="47" customFormat="1" x14ac:dyDescent="0.25"/>
    <row r="560" s="47" customFormat="1" x14ac:dyDescent="0.25"/>
    <row r="561" s="47" customFormat="1" x14ac:dyDescent="0.25"/>
    <row r="562" s="47" customFormat="1" x14ac:dyDescent="0.25"/>
    <row r="563" s="47" customFormat="1" x14ac:dyDescent="0.25"/>
    <row r="564" s="47" customFormat="1" x14ac:dyDescent="0.25"/>
    <row r="565" s="47" customFormat="1" x14ac:dyDescent="0.25"/>
    <row r="566" s="47" customFormat="1" x14ac:dyDescent="0.25"/>
    <row r="567" s="47" customFormat="1" x14ac:dyDescent="0.25"/>
    <row r="568" s="47" customFormat="1" x14ac:dyDescent="0.25"/>
    <row r="569" s="47" customFormat="1" x14ac:dyDescent="0.25"/>
    <row r="570" s="47" customFormat="1" x14ac:dyDescent="0.25"/>
    <row r="571" s="47" customFormat="1" x14ac:dyDescent="0.25"/>
    <row r="572" s="47" customFormat="1" x14ac:dyDescent="0.25"/>
    <row r="573" s="47" customFormat="1" x14ac:dyDescent="0.25"/>
    <row r="574" s="47" customFormat="1" x14ac:dyDescent="0.25"/>
    <row r="575" s="47" customFormat="1" x14ac:dyDescent="0.25"/>
    <row r="576" s="47" customFormat="1" x14ac:dyDescent="0.25"/>
    <row r="577" s="47" customFormat="1" x14ac:dyDescent="0.25"/>
    <row r="578" s="47" customFormat="1" x14ac:dyDescent="0.25"/>
    <row r="579" s="47" customFormat="1" x14ac:dyDescent="0.25"/>
    <row r="580" s="47" customFormat="1" x14ac:dyDescent="0.25"/>
    <row r="581" s="47" customFormat="1" x14ac:dyDescent="0.25"/>
    <row r="582" s="47" customFormat="1" x14ac:dyDescent="0.25"/>
    <row r="583" s="47" customFormat="1" x14ac:dyDescent="0.25"/>
    <row r="584" s="47" customFormat="1" x14ac:dyDescent="0.25"/>
    <row r="585" s="47" customFormat="1" x14ac:dyDescent="0.25"/>
    <row r="586" s="47" customFormat="1" x14ac:dyDescent="0.25"/>
    <row r="587" s="47" customFormat="1" x14ac:dyDescent="0.25"/>
    <row r="588" s="47" customFormat="1" x14ac:dyDescent="0.25"/>
    <row r="589" s="47" customFormat="1" x14ac:dyDescent="0.25"/>
    <row r="590" s="47" customFormat="1" x14ac:dyDescent="0.25"/>
    <row r="591" s="47" customFormat="1" x14ac:dyDescent="0.25"/>
    <row r="592" s="47" customFormat="1" x14ac:dyDescent="0.25"/>
    <row r="593" s="47" customFormat="1" x14ac:dyDescent="0.25"/>
    <row r="594" s="47" customFormat="1" x14ac:dyDescent="0.25"/>
    <row r="595" s="47" customFormat="1" x14ac:dyDescent="0.25"/>
    <row r="596" s="47" customFormat="1" x14ac:dyDescent="0.25"/>
    <row r="597" s="47" customFormat="1" x14ac:dyDescent="0.25"/>
    <row r="598" s="47" customFormat="1" x14ac:dyDescent="0.25"/>
    <row r="599" s="47" customFormat="1" x14ac:dyDescent="0.25"/>
    <row r="600" s="47" customFormat="1" x14ac:dyDescent="0.25"/>
    <row r="601" s="47" customFormat="1" x14ac:dyDescent="0.25"/>
    <row r="602" s="47" customFormat="1" x14ac:dyDescent="0.25"/>
    <row r="603" s="47" customFormat="1" x14ac:dyDescent="0.25"/>
    <row r="604" s="47" customFormat="1" x14ac:dyDescent="0.25"/>
    <row r="605" s="47" customFormat="1" x14ac:dyDescent="0.25"/>
    <row r="606" s="47" customFormat="1" x14ac:dyDescent="0.25"/>
    <row r="607" s="47" customFormat="1" x14ac:dyDescent="0.25"/>
    <row r="608" s="47" customFormat="1" x14ac:dyDescent="0.25"/>
    <row r="609" s="47" customFormat="1" x14ac:dyDescent="0.25"/>
    <row r="610" s="47" customFormat="1" x14ac:dyDescent="0.25"/>
    <row r="611" s="47" customFormat="1" x14ac:dyDescent="0.25"/>
    <row r="612" s="47" customFormat="1" x14ac:dyDescent="0.25"/>
    <row r="613" s="47" customFormat="1" x14ac:dyDescent="0.25"/>
    <row r="614" s="47" customFormat="1" x14ac:dyDescent="0.25"/>
    <row r="615" s="47" customFormat="1" x14ac:dyDescent="0.25"/>
    <row r="616" s="47" customFormat="1" x14ac:dyDescent="0.25"/>
    <row r="617" s="47" customFormat="1" x14ac:dyDescent="0.25"/>
    <row r="618" s="47" customFormat="1" x14ac:dyDescent="0.25"/>
    <row r="619" s="47" customFormat="1" x14ac:dyDescent="0.25"/>
    <row r="620" s="47" customFormat="1" x14ac:dyDescent="0.25"/>
    <row r="621" s="47" customFormat="1" x14ac:dyDescent="0.25"/>
    <row r="622" s="47" customFormat="1" x14ac:dyDescent="0.25"/>
    <row r="623" s="47" customFormat="1" x14ac:dyDescent="0.25"/>
    <row r="624" s="47" customFormat="1" x14ac:dyDescent="0.25"/>
    <row r="625" s="47" customFormat="1" x14ac:dyDescent="0.25"/>
    <row r="626" s="47" customFormat="1" x14ac:dyDescent="0.25"/>
    <row r="627" s="47" customFormat="1" x14ac:dyDescent="0.25"/>
    <row r="628" s="47" customFormat="1" x14ac:dyDescent="0.25"/>
    <row r="629" s="47" customFormat="1" x14ac:dyDescent="0.25"/>
    <row r="630" s="47" customFormat="1" x14ac:dyDescent="0.25"/>
    <row r="631" s="47" customFormat="1" x14ac:dyDescent="0.25"/>
    <row r="632" s="47" customFormat="1" x14ac:dyDescent="0.25"/>
    <row r="633" s="47" customFormat="1" x14ac:dyDescent="0.25"/>
    <row r="634" s="47" customFormat="1" x14ac:dyDescent="0.25"/>
    <row r="635" s="47" customFormat="1" x14ac:dyDescent="0.25"/>
    <row r="636" s="47" customFormat="1" x14ac:dyDescent="0.25"/>
    <row r="637" s="47" customFormat="1" x14ac:dyDescent="0.25"/>
    <row r="638" s="47" customFormat="1" x14ac:dyDescent="0.25"/>
    <row r="639" s="47" customFormat="1" x14ac:dyDescent="0.25"/>
    <row r="640" s="47" customFormat="1" x14ac:dyDescent="0.25"/>
    <row r="641" s="47" customFormat="1" x14ac:dyDescent="0.25"/>
    <row r="642" s="47" customFormat="1" x14ac:dyDescent="0.25"/>
    <row r="643" s="47" customFormat="1" x14ac:dyDescent="0.25"/>
    <row r="644" s="47" customFormat="1" x14ac:dyDescent="0.25"/>
    <row r="645" s="47" customFormat="1" x14ac:dyDescent="0.25"/>
    <row r="646" s="47" customFormat="1" x14ac:dyDescent="0.25"/>
    <row r="647" s="47" customFormat="1" x14ac:dyDescent="0.25"/>
    <row r="648" s="47" customFormat="1" x14ac:dyDescent="0.25"/>
    <row r="649" s="47" customFormat="1" x14ac:dyDescent="0.25"/>
    <row r="650" s="47" customFormat="1" x14ac:dyDescent="0.25"/>
    <row r="651" s="47" customFormat="1" x14ac:dyDescent="0.25"/>
    <row r="652" s="47" customFormat="1" x14ac:dyDescent="0.25"/>
    <row r="653" s="47" customFormat="1" x14ac:dyDescent="0.25"/>
    <row r="654" s="47" customFormat="1" x14ac:dyDescent="0.25"/>
    <row r="655" s="47" customFormat="1" x14ac:dyDescent="0.25"/>
    <row r="656" s="47" customFormat="1" x14ac:dyDescent="0.25"/>
    <row r="657" s="47" customFormat="1" x14ac:dyDescent="0.25"/>
    <row r="658" s="47" customFormat="1" x14ac:dyDescent="0.25"/>
    <row r="659" s="47" customFormat="1" x14ac:dyDescent="0.25"/>
    <row r="660" s="47" customFormat="1" x14ac:dyDescent="0.25"/>
    <row r="661" s="47" customFormat="1" x14ac:dyDescent="0.25"/>
    <row r="662" s="47" customFormat="1" x14ac:dyDescent="0.25"/>
    <row r="663" s="47" customFormat="1" x14ac:dyDescent="0.25"/>
    <row r="664" s="47" customFormat="1" x14ac:dyDescent="0.25"/>
    <row r="665" s="47" customFormat="1" x14ac:dyDescent="0.25"/>
    <row r="666" s="47" customFormat="1" x14ac:dyDescent="0.25"/>
    <row r="667" s="47" customFormat="1" x14ac:dyDescent="0.25"/>
    <row r="668" s="47" customFormat="1" x14ac:dyDescent="0.25"/>
    <row r="669" s="47" customFormat="1" x14ac:dyDescent="0.25"/>
    <row r="670" s="47" customFormat="1" x14ac:dyDescent="0.25"/>
    <row r="671" s="47" customFormat="1" x14ac:dyDescent="0.25"/>
    <row r="672" s="47" customFormat="1" x14ac:dyDescent="0.25"/>
    <row r="673" s="47" customFormat="1" x14ac:dyDescent="0.25"/>
    <row r="674" s="47" customFormat="1" x14ac:dyDescent="0.25"/>
    <row r="675" s="47" customFormat="1" x14ac:dyDescent="0.25"/>
    <row r="676" s="47" customFormat="1" x14ac:dyDescent="0.25"/>
    <row r="677" s="47" customFormat="1" x14ac:dyDescent="0.25"/>
    <row r="678" s="47" customFormat="1" x14ac:dyDescent="0.25"/>
    <row r="679" s="47" customFormat="1" x14ac:dyDescent="0.25"/>
    <row r="680" s="47" customFormat="1" x14ac:dyDescent="0.25"/>
    <row r="681" s="47" customFormat="1" x14ac:dyDescent="0.25"/>
    <row r="682" s="47" customFormat="1" x14ac:dyDescent="0.25"/>
    <row r="683" s="47" customFormat="1" x14ac:dyDescent="0.25"/>
    <row r="684" s="47" customFormat="1" x14ac:dyDescent="0.25"/>
    <row r="685" s="47" customFormat="1" x14ac:dyDescent="0.25"/>
    <row r="686" s="47" customFormat="1" x14ac:dyDescent="0.25"/>
    <row r="687" s="47" customFormat="1" x14ac:dyDescent="0.25"/>
    <row r="688" s="47" customFormat="1" x14ac:dyDescent="0.25"/>
    <row r="689" s="47" customFormat="1" x14ac:dyDescent="0.25"/>
    <row r="690" s="47" customFormat="1" x14ac:dyDescent="0.25"/>
    <row r="691" s="47" customFormat="1" x14ac:dyDescent="0.25"/>
    <row r="692" s="47" customFormat="1" x14ac:dyDescent="0.25"/>
    <row r="693" s="47" customFormat="1" x14ac:dyDescent="0.25"/>
    <row r="694" s="47" customFormat="1" x14ac:dyDescent="0.25"/>
    <row r="695" s="47" customFormat="1" x14ac:dyDescent="0.25"/>
    <row r="696" s="47" customFormat="1" x14ac:dyDescent="0.25"/>
    <row r="697" s="47" customFormat="1" x14ac:dyDescent="0.25"/>
    <row r="698" s="47" customFormat="1" x14ac:dyDescent="0.25"/>
    <row r="699" s="47" customFormat="1" x14ac:dyDescent="0.25"/>
    <row r="700" s="47" customFormat="1" x14ac:dyDescent="0.25"/>
    <row r="701" s="47" customFormat="1" x14ac:dyDescent="0.25"/>
    <row r="702" s="47" customFormat="1" x14ac:dyDescent="0.25"/>
    <row r="703" s="47" customFormat="1" x14ac:dyDescent="0.25"/>
    <row r="704" s="47" customFormat="1" x14ac:dyDescent="0.25"/>
    <row r="705" s="47" customFormat="1" x14ac:dyDescent="0.25"/>
    <row r="706" s="47" customFormat="1" x14ac:dyDescent="0.25"/>
    <row r="707" s="47" customFormat="1" x14ac:dyDescent="0.25"/>
    <row r="708" s="47" customFormat="1" x14ac:dyDescent="0.25"/>
    <row r="709" s="47" customFormat="1" x14ac:dyDescent="0.25"/>
    <row r="710" s="47" customFormat="1" x14ac:dyDescent="0.25"/>
    <row r="711" s="47" customFormat="1" x14ac:dyDescent="0.25"/>
    <row r="712" s="47" customFormat="1" x14ac:dyDescent="0.25"/>
    <row r="713" s="47" customFormat="1" x14ac:dyDescent="0.25"/>
    <row r="714" s="47" customFormat="1" x14ac:dyDescent="0.25"/>
    <row r="715" s="47" customFormat="1" x14ac:dyDescent="0.25"/>
    <row r="716" s="47" customFormat="1" x14ac:dyDescent="0.25"/>
    <row r="717" s="47" customFormat="1" x14ac:dyDescent="0.25"/>
    <row r="718" s="47" customFormat="1" x14ac:dyDescent="0.25"/>
    <row r="719" s="47" customFormat="1" x14ac:dyDescent="0.25"/>
    <row r="720" s="47" customFormat="1" x14ac:dyDescent="0.25"/>
    <row r="721" s="47" customFormat="1" x14ac:dyDescent="0.25"/>
    <row r="722" s="47" customFormat="1" x14ac:dyDescent="0.25"/>
    <row r="723" s="47" customFormat="1" x14ac:dyDescent="0.25"/>
    <row r="724" s="47" customFormat="1" x14ac:dyDescent="0.25"/>
    <row r="725" s="47" customFormat="1" x14ac:dyDescent="0.25"/>
    <row r="726" s="47" customFormat="1" x14ac:dyDescent="0.25"/>
    <row r="727" s="47" customFormat="1" x14ac:dyDescent="0.25"/>
    <row r="728" s="47" customFormat="1" x14ac:dyDescent="0.25"/>
    <row r="729" s="47" customFormat="1" x14ac:dyDescent="0.25"/>
    <row r="730" s="47" customFormat="1" x14ac:dyDescent="0.25"/>
    <row r="731" s="47" customFormat="1" x14ac:dyDescent="0.25"/>
    <row r="732" s="47" customFormat="1" x14ac:dyDescent="0.25"/>
    <row r="733" s="47" customFormat="1" x14ac:dyDescent="0.25"/>
    <row r="734" s="47" customFormat="1" x14ac:dyDescent="0.25"/>
    <row r="735" s="47" customFormat="1" x14ac:dyDescent="0.25"/>
    <row r="736" s="47" customFormat="1" x14ac:dyDescent="0.25"/>
    <row r="737" s="47" customFormat="1" x14ac:dyDescent="0.25"/>
    <row r="738" s="47" customFormat="1" x14ac:dyDescent="0.25"/>
    <row r="739" s="47" customFormat="1" x14ac:dyDescent="0.25"/>
    <row r="740" s="47" customFormat="1" x14ac:dyDescent="0.25"/>
    <row r="741" s="47" customFormat="1" x14ac:dyDescent="0.25"/>
    <row r="742" s="47" customFormat="1" x14ac:dyDescent="0.25"/>
    <row r="743" s="47" customFormat="1" x14ac:dyDescent="0.25"/>
    <row r="744" s="47" customFormat="1" x14ac:dyDescent="0.25"/>
    <row r="745" s="47" customFormat="1" x14ac:dyDescent="0.25"/>
    <row r="746" s="47" customFormat="1" x14ac:dyDescent="0.25"/>
    <row r="747" s="47" customFormat="1" x14ac:dyDescent="0.25"/>
    <row r="748" s="47" customFormat="1" x14ac:dyDescent="0.25"/>
    <row r="749" s="47" customFormat="1" x14ac:dyDescent="0.25"/>
    <row r="750" s="47" customFormat="1" x14ac:dyDescent="0.25"/>
    <row r="751" s="47" customFormat="1" x14ac:dyDescent="0.25"/>
    <row r="752" s="47" customFormat="1" x14ac:dyDescent="0.25"/>
    <row r="753" s="47" customFormat="1" x14ac:dyDescent="0.25"/>
    <row r="754" s="47" customFormat="1" x14ac:dyDescent="0.25"/>
    <row r="755" s="47" customFormat="1" x14ac:dyDescent="0.25"/>
    <row r="756" s="47" customFormat="1" x14ac:dyDescent="0.25"/>
    <row r="757" s="47" customFormat="1" x14ac:dyDescent="0.25"/>
    <row r="758" s="47" customFormat="1" x14ac:dyDescent="0.25"/>
    <row r="759" s="47" customFormat="1" x14ac:dyDescent="0.25"/>
    <row r="760" s="47" customFormat="1" x14ac:dyDescent="0.25"/>
    <row r="761" s="47" customFormat="1" x14ac:dyDescent="0.25"/>
    <row r="762" s="47" customFormat="1" x14ac:dyDescent="0.25"/>
    <row r="763" s="47" customFormat="1" x14ac:dyDescent="0.25"/>
    <row r="764" s="47" customFormat="1" x14ac:dyDescent="0.25"/>
    <row r="765" s="47" customFormat="1" x14ac:dyDescent="0.25"/>
    <row r="766" s="47" customFormat="1" x14ac:dyDescent="0.25"/>
    <row r="767" s="47" customFormat="1" x14ac:dyDescent="0.25"/>
    <row r="768" s="47" customFormat="1" x14ac:dyDescent="0.25"/>
    <row r="769" s="47" customFormat="1" x14ac:dyDescent="0.25"/>
    <row r="770" s="47" customFormat="1" x14ac:dyDescent="0.25"/>
    <row r="771" s="47" customFormat="1" x14ac:dyDescent="0.25"/>
    <row r="772" s="47" customFormat="1" x14ac:dyDescent="0.25"/>
    <row r="773" s="47" customFormat="1" x14ac:dyDescent="0.25"/>
    <row r="774" s="47" customFormat="1" x14ac:dyDescent="0.25"/>
    <row r="775" s="47" customFormat="1" x14ac:dyDescent="0.25"/>
    <row r="776" s="47" customFormat="1" x14ac:dyDescent="0.25"/>
    <row r="777" s="47" customFormat="1" x14ac:dyDescent="0.25"/>
    <row r="778" s="47" customFormat="1" x14ac:dyDescent="0.25"/>
    <row r="779" s="47" customFormat="1" x14ac:dyDescent="0.25"/>
    <row r="780" s="47" customFormat="1" x14ac:dyDescent="0.25"/>
    <row r="781" s="47" customFormat="1" x14ac:dyDescent="0.25"/>
    <row r="782" s="47" customFormat="1" x14ac:dyDescent="0.25"/>
    <row r="783" s="47" customFormat="1" x14ac:dyDescent="0.25"/>
    <row r="784" s="47" customFormat="1" x14ac:dyDescent="0.25"/>
    <row r="785" s="47" customFormat="1" x14ac:dyDescent="0.25"/>
    <row r="786" s="47" customFormat="1" x14ac:dyDescent="0.25"/>
    <row r="787" s="47" customFormat="1" x14ac:dyDescent="0.25"/>
    <row r="788" s="47" customFormat="1" x14ac:dyDescent="0.25"/>
    <row r="789" s="47" customFormat="1" x14ac:dyDescent="0.25"/>
    <row r="790" s="47" customFormat="1" x14ac:dyDescent="0.25"/>
    <row r="791" s="47" customFormat="1" x14ac:dyDescent="0.25"/>
    <row r="792" s="47" customFormat="1" x14ac:dyDescent="0.25"/>
    <row r="793" s="47" customFormat="1" x14ac:dyDescent="0.25"/>
    <row r="794" s="47" customFormat="1" x14ac:dyDescent="0.25"/>
    <row r="795" s="47" customFormat="1" x14ac:dyDescent="0.25"/>
    <row r="796" s="47" customFormat="1" x14ac:dyDescent="0.25"/>
    <row r="797" s="47" customFormat="1" x14ac:dyDescent="0.25"/>
    <row r="798" s="47" customFormat="1" x14ac:dyDescent="0.25"/>
    <row r="799" s="47" customFormat="1" x14ac:dyDescent="0.25"/>
    <row r="800" s="47" customFormat="1" x14ac:dyDescent="0.25"/>
    <row r="801" s="47" customFormat="1" x14ac:dyDescent="0.25"/>
    <row r="802" s="47" customFormat="1" x14ac:dyDescent="0.25"/>
    <row r="803" s="47" customFormat="1" x14ac:dyDescent="0.25"/>
    <row r="804" s="47" customFormat="1" x14ac:dyDescent="0.25"/>
    <row r="805" s="47" customFormat="1" x14ac:dyDescent="0.25"/>
    <row r="806" s="47" customFormat="1" x14ac:dyDescent="0.25"/>
    <row r="807" s="47" customFormat="1" x14ac:dyDescent="0.25"/>
    <row r="808" s="47" customFormat="1" x14ac:dyDescent="0.25"/>
    <row r="809" s="47" customFormat="1" x14ac:dyDescent="0.25"/>
    <row r="810" s="47" customFormat="1" x14ac:dyDescent="0.25"/>
    <row r="811" s="47" customFormat="1" x14ac:dyDescent="0.25"/>
    <row r="812" s="47" customFormat="1" x14ac:dyDescent="0.25"/>
    <row r="813" s="47" customFormat="1" x14ac:dyDescent="0.25"/>
    <row r="814" s="47" customFormat="1" x14ac:dyDescent="0.25"/>
    <row r="815" s="47" customFormat="1" x14ac:dyDescent="0.25"/>
    <row r="816" s="47" customFormat="1" x14ac:dyDescent="0.25"/>
    <row r="817" s="47" customFormat="1" x14ac:dyDescent="0.25"/>
    <row r="818" s="47" customFormat="1" x14ac:dyDescent="0.25"/>
    <row r="819" s="47" customFormat="1" x14ac:dyDescent="0.25"/>
    <row r="820" s="47" customFormat="1" x14ac:dyDescent="0.25"/>
    <row r="821" s="47" customFormat="1" x14ac:dyDescent="0.25"/>
    <row r="822" s="47" customFormat="1" x14ac:dyDescent="0.25"/>
    <row r="823" s="47" customFormat="1" x14ac:dyDescent="0.25"/>
    <row r="824" s="47" customFormat="1" x14ac:dyDescent="0.25"/>
    <row r="825" s="47" customFormat="1" x14ac:dyDescent="0.25"/>
    <row r="826" s="47" customFormat="1" x14ac:dyDescent="0.25"/>
    <row r="827" s="47" customFormat="1" x14ac:dyDescent="0.25"/>
    <row r="828" s="47" customFormat="1" x14ac:dyDescent="0.25"/>
    <row r="829" s="47" customFormat="1" x14ac:dyDescent="0.25"/>
    <row r="830" s="47" customFormat="1" x14ac:dyDescent="0.25"/>
    <row r="831" s="47" customFormat="1" x14ac:dyDescent="0.25"/>
    <row r="832" s="47" customFormat="1" x14ac:dyDescent="0.25"/>
    <row r="833" s="47" customFormat="1" x14ac:dyDescent="0.25"/>
    <row r="834" s="47" customFormat="1" x14ac:dyDescent="0.25"/>
    <row r="835" s="47" customFormat="1" x14ac:dyDescent="0.25"/>
    <row r="836" s="47" customFormat="1" x14ac:dyDescent="0.25"/>
    <row r="837" s="47" customFormat="1" x14ac:dyDescent="0.25"/>
    <row r="838" s="47" customFormat="1" x14ac:dyDescent="0.25"/>
    <row r="839" s="47" customFormat="1" x14ac:dyDescent="0.25"/>
    <row r="840" s="47" customFormat="1" x14ac:dyDescent="0.25"/>
    <row r="841" s="47" customFormat="1" x14ac:dyDescent="0.25"/>
    <row r="842" s="47" customFormat="1" x14ac:dyDescent="0.25"/>
    <row r="843" s="47" customFormat="1" x14ac:dyDescent="0.25"/>
    <row r="844" s="47" customFormat="1" x14ac:dyDescent="0.25"/>
    <row r="845" s="47" customFormat="1" x14ac:dyDescent="0.25"/>
    <row r="846" s="47" customFormat="1" x14ac:dyDescent="0.25"/>
    <row r="847" s="47" customFormat="1" x14ac:dyDescent="0.25"/>
    <row r="848" s="47" customFormat="1" x14ac:dyDescent="0.25"/>
    <row r="849" s="47" customFormat="1" x14ac:dyDescent="0.25"/>
    <row r="850" s="47" customFormat="1" x14ac:dyDescent="0.25"/>
    <row r="851" s="47" customFormat="1" x14ac:dyDescent="0.25"/>
    <row r="852" s="47" customFormat="1" x14ac:dyDescent="0.25"/>
    <row r="853" s="47" customFormat="1" x14ac:dyDescent="0.25"/>
    <row r="854" s="47" customFormat="1" x14ac:dyDescent="0.25"/>
    <row r="855" s="47" customFormat="1" x14ac:dyDescent="0.25"/>
    <row r="856" s="47" customFormat="1" x14ac:dyDescent="0.25"/>
    <row r="857" s="47" customFormat="1" x14ac:dyDescent="0.25"/>
    <row r="858" s="47" customFormat="1" x14ac:dyDescent="0.25"/>
    <row r="859" s="47" customFormat="1" x14ac:dyDescent="0.25"/>
    <row r="860" s="47" customFormat="1" x14ac:dyDescent="0.25"/>
    <row r="861" s="47" customFormat="1" x14ac:dyDescent="0.25"/>
    <row r="862" s="47" customFormat="1" x14ac:dyDescent="0.25"/>
    <row r="863" s="47" customFormat="1" x14ac:dyDescent="0.25"/>
    <row r="864" s="47" customFormat="1" x14ac:dyDescent="0.25"/>
    <row r="865" s="47" customFormat="1" x14ac:dyDescent="0.25"/>
    <row r="866" s="47" customFormat="1" x14ac:dyDescent="0.25"/>
    <row r="867" s="47" customFormat="1" x14ac:dyDescent="0.25"/>
    <row r="868" s="47" customFormat="1" x14ac:dyDescent="0.25"/>
    <row r="869" s="47" customFormat="1" x14ac:dyDescent="0.25"/>
    <row r="870" s="47" customFormat="1" x14ac:dyDescent="0.25"/>
    <row r="871" s="47" customFormat="1" x14ac:dyDescent="0.25"/>
    <row r="872" s="47" customFormat="1" x14ac:dyDescent="0.25"/>
    <row r="873" s="47" customFormat="1" x14ac:dyDescent="0.25"/>
    <row r="874" s="47" customFormat="1" x14ac:dyDescent="0.25"/>
    <row r="875" s="47" customFormat="1" x14ac:dyDescent="0.25"/>
    <row r="876" s="47" customFormat="1" x14ac:dyDescent="0.25"/>
    <row r="877" s="47" customFormat="1" x14ac:dyDescent="0.25"/>
    <row r="878" s="47" customFormat="1" x14ac:dyDescent="0.25"/>
    <row r="879" s="47" customFormat="1" x14ac:dyDescent="0.25"/>
    <row r="880" s="47" customFormat="1" x14ac:dyDescent="0.25"/>
    <row r="881" s="47" customFormat="1" x14ac:dyDescent="0.25"/>
    <row r="882" s="47" customFormat="1" x14ac:dyDescent="0.25"/>
    <row r="883" s="47" customFormat="1" x14ac:dyDescent="0.25"/>
    <row r="884" s="47" customFormat="1" x14ac:dyDescent="0.25"/>
    <row r="885" s="47" customFormat="1" x14ac:dyDescent="0.25"/>
    <row r="886" s="47" customFormat="1" x14ac:dyDescent="0.25"/>
    <row r="887" s="47" customFormat="1" x14ac:dyDescent="0.25"/>
    <row r="888" s="47" customFormat="1" x14ac:dyDescent="0.25"/>
    <row r="889" s="47" customFormat="1" x14ac:dyDescent="0.25"/>
    <row r="890" s="47" customFormat="1" x14ac:dyDescent="0.25"/>
    <row r="891" s="47" customFormat="1" x14ac:dyDescent="0.25"/>
    <row r="892" s="47" customFormat="1" x14ac:dyDescent="0.25"/>
    <row r="893" s="47" customFormat="1" x14ac:dyDescent="0.25"/>
    <row r="894" s="47" customFormat="1" x14ac:dyDescent="0.25"/>
    <row r="895" s="47" customFormat="1" x14ac:dyDescent="0.25"/>
    <row r="896" s="47" customFormat="1" x14ac:dyDescent="0.25"/>
    <row r="897" s="47" customFormat="1" x14ac:dyDescent="0.25"/>
    <row r="898" s="47" customFormat="1" x14ac:dyDescent="0.25"/>
    <row r="899" s="47" customFormat="1" x14ac:dyDescent="0.25"/>
    <row r="900" s="47" customFormat="1" x14ac:dyDescent="0.25"/>
    <row r="901" s="47" customFormat="1" x14ac:dyDescent="0.25"/>
    <row r="902" s="47" customFormat="1" x14ac:dyDescent="0.25"/>
    <row r="903" s="47" customFormat="1" x14ac:dyDescent="0.25"/>
    <row r="904" s="47" customFormat="1" x14ac:dyDescent="0.25"/>
    <row r="905" s="47" customFormat="1" x14ac:dyDescent="0.25"/>
    <row r="906" s="47" customFormat="1" x14ac:dyDescent="0.25"/>
    <row r="907" s="47" customFormat="1" x14ac:dyDescent="0.25"/>
    <row r="908" s="47" customFormat="1" x14ac:dyDescent="0.25"/>
    <row r="909" s="47" customFormat="1" x14ac:dyDescent="0.25"/>
    <row r="910" s="47" customFormat="1" x14ac:dyDescent="0.25"/>
    <row r="911" s="47" customFormat="1" x14ac:dyDescent="0.25"/>
    <row r="912" s="47" customFormat="1" x14ac:dyDescent="0.25"/>
    <row r="913" s="47" customFormat="1" x14ac:dyDescent="0.25"/>
    <row r="914" s="47" customFormat="1" x14ac:dyDescent="0.25"/>
    <row r="915" s="47" customFormat="1" x14ac:dyDescent="0.25"/>
    <row r="916" s="47" customFormat="1" x14ac:dyDescent="0.25"/>
    <row r="917" s="47" customFormat="1" x14ac:dyDescent="0.25"/>
    <row r="918" s="47" customFormat="1" x14ac:dyDescent="0.25"/>
    <row r="919" s="47" customFormat="1" x14ac:dyDescent="0.25"/>
    <row r="920" s="47" customFormat="1" x14ac:dyDescent="0.25"/>
    <row r="921" s="47" customFormat="1" x14ac:dyDescent="0.25"/>
    <row r="922" s="47" customFormat="1" x14ac:dyDescent="0.25"/>
    <row r="923" s="47" customFormat="1" x14ac:dyDescent="0.25"/>
    <row r="924" s="47" customFormat="1" x14ac:dyDescent="0.25"/>
    <row r="925" s="47" customFormat="1" x14ac:dyDescent="0.25"/>
    <row r="926" s="47" customFormat="1" x14ac:dyDescent="0.25"/>
    <row r="927" s="47" customFormat="1" x14ac:dyDescent="0.25"/>
    <row r="928" s="47" customFormat="1" x14ac:dyDescent="0.25"/>
    <row r="929" s="47" customFormat="1" x14ac:dyDescent="0.25"/>
    <row r="930" s="47" customFormat="1" x14ac:dyDescent="0.25"/>
    <row r="931" s="47" customFormat="1" x14ac:dyDescent="0.25"/>
    <row r="932" s="47" customFormat="1" x14ac:dyDescent="0.25"/>
    <row r="933" s="47" customFormat="1" x14ac:dyDescent="0.25"/>
    <row r="934" s="47" customFormat="1" x14ac:dyDescent="0.25"/>
    <row r="935" s="47" customFormat="1" x14ac:dyDescent="0.25"/>
    <row r="936" s="47" customFormat="1" x14ac:dyDescent="0.25"/>
    <row r="937" s="47" customFormat="1" x14ac:dyDescent="0.25"/>
    <row r="938" s="47" customFormat="1" x14ac:dyDescent="0.25"/>
    <row r="939" s="47" customFormat="1" x14ac:dyDescent="0.25"/>
    <row r="940" s="47" customFormat="1" x14ac:dyDescent="0.25"/>
    <row r="941" s="47" customFormat="1" x14ac:dyDescent="0.25"/>
    <row r="942" s="47" customFormat="1" x14ac:dyDescent="0.25"/>
    <row r="943" s="47" customFormat="1" x14ac:dyDescent="0.25"/>
    <row r="944" s="47" customFormat="1" x14ac:dyDescent="0.25"/>
    <row r="945" s="47" customFormat="1" x14ac:dyDescent="0.25"/>
    <row r="946" s="47" customFormat="1" x14ac:dyDescent="0.25"/>
    <row r="947" s="47" customFormat="1" x14ac:dyDescent="0.25"/>
    <row r="948" s="47" customFormat="1" x14ac:dyDescent="0.25"/>
    <row r="949" s="47" customFormat="1" x14ac:dyDescent="0.25"/>
    <row r="950" s="47" customFormat="1" x14ac:dyDescent="0.25"/>
    <row r="951" s="47" customFormat="1" x14ac:dyDescent="0.25"/>
    <row r="952" s="47" customFormat="1" x14ac:dyDescent="0.25"/>
    <row r="953" s="47" customFormat="1" x14ac:dyDescent="0.25"/>
    <row r="954" s="47" customFormat="1" x14ac:dyDescent="0.25"/>
    <row r="955" s="47" customFormat="1" x14ac:dyDescent="0.25"/>
    <row r="956" s="47" customFormat="1" x14ac:dyDescent="0.25"/>
    <row r="957" s="47" customFormat="1" x14ac:dyDescent="0.25"/>
    <row r="958" s="47" customFormat="1" x14ac:dyDescent="0.25"/>
    <row r="959" s="47" customFormat="1" x14ac:dyDescent="0.25"/>
    <row r="960" s="47" customFormat="1" x14ac:dyDescent="0.25"/>
    <row r="961" s="47" customFormat="1" x14ac:dyDescent="0.25"/>
    <row r="962" s="47" customFormat="1" x14ac:dyDescent="0.25"/>
    <row r="963" s="47" customFormat="1" x14ac:dyDescent="0.25"/>
    <row r="964" s="47" customFormat="1" x14ac:dyDescent="0.25"/>
    <row r="965" s="47" customFormat="1" x14ac:dyDescent="0.25"/>
    <row r="966" s="47" customFormat="1" x14ac:dyDescent="0.25"/>
    <row r="967" s="47" customFormat="1" x14ac:dyDescent="0.25"/>
    <row r="968" s="47" customFormat="1" x14ac:dyDescent="0.25"/>
    <row r="969" s="47" customFormat="1" x14ac:dyDescent="0.25"/>
    <row r="970" s="47" customFormat="1" x14ac:dyDescent="0.25"/>
    <row r="971" s="47" customFormat="1" x14ac:dyDescent="0.25"/>
    <row r="972" s="47" customFormat="1" x14ac:dyDescent="0.25"/>
    <row r="973" s="47" customFormat="1" x14ac:dyDescent="0.25"/>
    <row r="974" s="47" customFormat="1" x14ac:dyDescent="0.25"/>
    <row r="975" s="47" customFormat="1" x14ac:dyDescent="0.25"/>
    <row r="976" s="47" customFormat="1" x14ac:dyDescent="0.25"/>
    <row r="977" s="47" customFormat="1" x14ac:dyDescent="0.25"/>
    <row r="978" s="47" customFormat="1" x14ac:dyDescent="0.25"/>
    <row r="979" s="47" customFormat="1" x14ac:dyDescent="0.25"/>
    <row r="980" s="47" customFormat="1" x14ac:dyDescent="0.25"/>
    <row r="981" s="47" customFormat="1" x14ac:dyDescent="0.25"/>
    <row r="982" s="47" customFormat="1" x14ac:dyDescent="0.25"/>
    <row r="983" s="47" customFormat="1" x14ac:dyDescent="0.25"/>
    <row r="984" s="47" customFormat="1" x14ac:dyDescent="0.25"/>
    <row r="985" s="47" customFormat="1" x14ac:dyDescent="0.25"/>
    <row r="986" s="47" customFormat="1" x14ac:dyDescent="0.25"/>
    <row r="987" s="47" customFormat="1" x14ac:dyDescent="0.25"/>
    <row r="988" s="47" customFormat="1" x14ac:dyDescent="0.25"/>
    <row r="989" s="47" customFormat="1" x14ac:dyDescent="0.25"/>
    <row r="990" s="47" customFormat="1" x14ac:dyDescent="0.25"/>
    <row r="991" s="47" customFormat="1" x14ac:dyDescent="0.25"/>
    <row r="992" s="47" customFormat="1" x14ac:dyDescent="0.25"/>
    <row r="993" s="47" customFormat="1" x14ac:dyDescent="0.25"/>
    <row r="994" s="47" customFormat="1" x14ac:dyDescent="0.25"/>
    <row r="995" s="47" customFormat="1" x14ac:dyDescent="0.25"/>
    <row r="996" s="47" customFormat="1" x14ac:dyDescent="0.25"/>
    <row r="997" s="47" customFormat="1" x14ac:dyDescent="0.25"/>
    <row r="998" s="47" customFormat="1" x14ac:dyDescent="0.25"/>
    <row r="999" s="47" customFormat="1" x14ac:dyDescent="0.25"/>
    <row r="1000" s="47" customFormat="1" x14ac:dyDescent="0.25"/>
    <row r="1001" s="47" customFormat="1" x14ac:dyDescent="0.25"/>
    <row r="1002" s="47" customFormat="1" x14ac:dyDescent="0.25"/>
    <row r="1003" s="47" customFormat="1" x14ac:dyDescent="0.25"/>
    <row r="1004" s="47" customFormat="1" x14ac:dyDescent="0.25"/>
    <row r="1005" s="47" customFormat="1" x14ac:dyDescent="0.25"/>
    <row r="1006" s="47" customFormat="1" x14ac:dyDescent="0.25"/>
    <row r="1007" s="47" customFormat="1" x14ac:dyDescent="0.25"/>
    <row r="1008" s="47" customFormat="1" x14ac:dyDescent="0.25"/>
    <row r="1009" s="47" customFormat="1" x14ac:dyDescent="0.25"/>
    <row r="1010" s="47" customFormat="1" x14ac:dyDescent="0.25"/>
    <row r="1011" s="47" customFormat="1" x14ac:dyDescent="0.25"/>
    <row r="1012" s="47" customFormat="1" x14ac:dyDescent="0.25"/>
    <row r="1013" s="47" customFormat="1" x14ac:dyDescent="0.25"/>
    <row r="1014" s="47" customFormat="1" x14ac:dyDescent="0.25"/>
    <row r="1015" s="47" customFormat="1" x14ac:dyDescent="0.25"/>
    <row r="1016" s="47" customFormat="1" x14ac:dyDescent="0.25"/>
    <row r="1017" s="47" customFormat="1" x14ac:dyDescent="0.25"/>
    <row r="1018" s="47" customFormat="1" x14ac:dyDescent="0.25"/>
    <row r="1019" s="47" customFormat="1" x14ac:dyDescent="0.25"/>
    <row r="1020" s="47" customFormat="1" x14ac:dyDescent="0.25"/>
    <row r="1021" s="47" customFormat="1" x14ac:dyDescent="0.25"/>
    <row r="1022" s="47" customFormat="1" x14ac:dyDescent="0.25"/>
    <row r="1023" s="47" customFormat="1" x14ac:dyDescent="0.25"/>
    <row r="1024" s="47" customFormat="1" x14ac:dyDescent="0.25"/>
    <row r="1025" s="47" customFormat="1" x14ac:dyDescent="0.25"/>
    <row r="1026" s="47" customFormat="1" x14ac:dyDescent="0.25"/>
    <row r="1027" s="47" customFormat="1" x14ac:dyDescent="0.25"/>
    <row r="1028" s="47" customFormat="1" x14ac:dyDescent="0.25"/>
    <row r="1029" s="47" customFormat="1" x14ac:dyDescent="0.25"/>
    <row r="1030" s="47" customFormat="1" x14ac:dyDescent="0.25"/>
    <row r="1031" s="47" customFormat="1" x14ac:dyDescent="0.25"/>
    <row r="1032" s="47" customFormat="1" x14ac:dyDescent="0.25"/>
    <row r="1033" s="47" customFormat="1" x14ac:dyDescent="0.25"/>
    <row r="1034" s="47" customFormat="1" x14ac:dyDescent="0.25"/>
    <row r="1035" s="47" customFormat="1" x14ac:dyDescent="0.25"/>
    <row r="1036" s="47" customFormat="1" x14ac:dyDescent="0.25"/>
    <row r="1037" s="47" customFormat="1" x14ac:dyDescent="0.25"/>
    <row r="1038" s="47" customFormat="1" x14ac:dyDescent="0.25"/>
    <row r="1039" s="47" customFormat="1" x14ac:dyDescent="0.25"/>
    <row r="1040" s="47" customFormat="1" x14ac:dyDescent="0.25"/>
    <row r="1041" s="47" customFormat="1" x14ac:dyDescent="0.25"/>
    <row r="1042" s="47" customFormat="1" x14ac:dyDescent="0.25"/>
    <row r="1043" s="47" customFormat="1" x14ac:dyDescent="0.25"/>
    <row r="1044" s="47" customFormat="1" x14ac:dyDescent="0.25"/>
    <row r="1045" s="47" customFormat="1" x14ac:dyDescent="0.25"/>
    <row r="1046" s="47" customFormat="1" x14ac:dyDescent="0.25"/>
    <row r="1047" s="47" customFormat="1" x14ac:dyDescent="0.25"/>
    <row r="1048" s="47" customFormat="1" x14ac:dyDescent="0.25"/>
    <row r="1049" s="47" customFormat="1" x14ac:dyDescent="0.25"/>
    <row r="1050" s="47" customFormat="1" x14ac:dyDescent="0.25"/>
    <row r="1051" s="47" customFormat="1" x14ac:dyDescent="0.25"/>
    <row r="1052" s="47" customFormat="1" x14ac:dyDescent="0.25"/>
    <row r="1053" s="47" customFormat="1" x14ac:dyDescent="0.25"/>
    <row r="1054" s="47" customFormat="1" x14ac:dyDescent="0.25"/>
    <row r="1055" s="47" customFormat="1" x14ac:dyDescent="0.25"/>
    <row r="1056" s="47" customFormat="1" x14ac:dyDescent="0.25"/>
    <row r="1057" s="47" customFormat="1" x14ac:dyDescent="0.25"/>
    <row r="1058" s="47" customFormat="1" x14ac:dyDescent="0.25"/>
    <row r="1059" s="47" customFormat="1" x14ac:dyDescent="0.25"/>
    <row r="1060" s="47" customFormat="1" x14ac:dyDescent="0.25"/>
    <row r="1061" s="47" customFormat="1" x14ac:dyDescent="0.25"/>
    <row r="1062" s="47" customFormat="1" x14ac:dyDescent="0.25"/>
    <row r="1063" s="47" customFormat="1" x14ac:dyDescent="0.25"/>
    <row r="1064" s="47" customFormat="1" x14ac:dyDescent="0.25"/>
    <row r="1065" s="47" customFormat="1" x14ac:dyDescent="0.25"/>
    <row r="1066" s="47" customFormat="1" x14ac:dyDescent="0.25"/>
    <row r="1067" s="47" customFormat="1" x14ac:dyDescent="0.25"/>
    <row r="1068" s="47" customFormat="1" x14ac:dyDescent="0.25"/>
    <row r="1069" s="47" customFormat="1" x14ac:dyDescent="0.25"/>
    <row r="1070" s="47" customFormat="1" x14ac:dyDescent="0.25"/>
    <row r="1071" s="47" customFormat="1" x14ac:dyDescent="0.25"/>
    <row r="1072" s="47" customFormat="1" x14ac:dyDescent="0.25"/>
    <row r="1073" s="47" customFormat="1" x14ac:dyDescent="0.25"/>
    <row r="1074" s="47" customFormat="1" x14ac:dyDescent="0.25"/>
    <row r="1075" s="47" customFormat="1" x14ac:dyDescent="0.25"/>
    <row r="1076" s="47" customFormat="1" x14ac:dyDescent="0.25"/>
    <row r="1077" s="47" customFormat="1" x14ac:dyDescent="0.25"/>
    <row r="1078" s="47" customFormat="1" x14ac:dyDescent="0.25"/>
    <row r="1079" s="47" customFormat="1" x14ac:dyDescent="0.25"/>
    <row r="1080" s="47" customFormat="1" x14ac:dyDescent="0.25"/>
    <row r="1081" s="47" customFormat="1" x14ac:dyDescent="0.25"/>
    <row r="1082" s="47" customFormat="1" x14ac:dyDescent="0.25"/>
    <row r="1083" s="47" customFormat="1" x14ac:dyDescent="0.25"/>
    <row r="1084" s="47" customFormat="1" x14ac:dyDescent="0.25"/>
    <row r="1085" s="47" customFormat="1" x14ac:dyDescent="0.25"/>
    <row r="1086" s="47" customFormat="1" x14ac:dyDescent="0.25"/>
    <row r="1087" s="47" customFormat="1" x14ac:dyDescent="0.25"/>
    <row r="1088" s="47" customFormat="1" x14ac:dyDescent="0.25"/>
    <row r="1089" s="47" customFormat="1" x14ac:dyDescent="0.25"/>
    <row r="1090" s="47" customFormat="1" x14ac:dyDescent="0.25"/>
    <row r="1091" s="47" customFormat="1" x14ac:dyDescent="0.25"/>
    <row r="1092" s="47" customFormat="1" x14ac:dyDescent="0.25"/>
    <row r="1093" s="47" customFormat="1" x14ac:dyDescent="0.25"/>
    <row r="1094" s="47" customFormat="1" x14ac:dyDescent="0.25"/>
    <row r="1095" s="47" customFormat="1" x14ac:dyDescent="0.25"/>
    <row r="1096" s="47" customFormat="1" x14ac:dyDescent="0.25"/>
    <row r="1097" s="47" customFormat="1" x14ac:dyDescent="0.25"/>
    <row r="1098" s="47" customFormat="1" x14ac:dyDescent="0.25"/>
    <row r="1099" s="47" customFormat="1" x14ac:dyDescent="0.25"/>
    <row r="1100" s="47" customFormat="1" x14ac:dyDescent="0.25"/>
    <row r="1101" s="47" customFormat="1" x14ac:dyDescent="0.25"/>
    <row r="1102" s="47" customFormat="1" x14ac:dyDescent="0.25"/>
    <row r="1103" s="47" customFormat="1" x14ac:dyDescent="0.25"/>
    <row r="1104" s="47" customFormat="1" x14ac:dyDescent="0.25"/>
    <row r="1105" s="47" customFormat="1" x14ac:dyDescent="0.25"/>
    <row r="1106" s="47" customFormat="1" x14ac:dyDescent="0.25"/>
    <row r="1107" s="47" customFormat="1" x14ac:dyDescent="0.25"/>
    <row r="1108" s="47" customFormat="1" x14ac:dyDescent="0.25"/>
    <row r="1109" s="47" customFormat="1" x14ac:dyDescent="0.25"/>
    <row r="1110" s="47" customFormat="1" x14ac:dyDescent="0.25"/>
    <row r="1111" s="47" customFormat="1" x14ac:dyDescent="0.25"/>
    <row r="1112" s="47" customFormat="1" x14ac:dyDescent="0.25"/>
    <row r="1113" s="47" customFormat="1" x14ac:dyDescent="0.25"/>
    <row r="1114" s="47" customFormat="1" x14ac:dyDescent="0.25"/>
    <row r="1115" s="47" customFormat="1" x14ac:dyDescent="0.25"/>
    <row r="1116" s="47" customFormat="1" x14ac:dyDescent="0.25"/>
    <row r="1117" s="47" customFormat="1" x14ac:dyDescent="0.25"/>
    <row r="1118" s="47" customFormat="1" x14ac:dyDescent="0.25"/>
    <row r="1119" s="47" customFormat="1" x14ac:dyDescent="0.25"/>
    <row r="1120" s="47" customFormat="1" x14ac:dyDescent="0.25"/>
    <row r="1121" s="47" customFormat="1" x14ac:dyDescent="0.25"/>
    <row r="1122" s="47" customFormat="1" x14ac:dyDescent="0.25"/>
    <row r="1123" s="47" customFormat="1" x14ac:dyDescent="0.25"/>
    <row r="1124" s="47" customFormat="1" x14ac:dyDescent="0.25"/>
    <row r="1125" s="47" customFormat="1" x14ac:dyDescent="0.25"/>
    <row r="1126" s="47" customFormat="1" x14ac:dyDescent="0.25"/>
    <row r="1127" s="47" customFormat="1" x14ac:dyDescent="0.25"/>
    <row r="1128" s="47" customFormat="1" x14ac:dyDescent="0.25"/>
    <row r="1129" s="47" customFormat="1" x14ac:dyDescent="0.25"/>
    <row r="1130" s="47" customFormat="1" x14ac:dyDescent="0.25"/>
    <row r="1131" s="47" customFormat="1" x14ac:dyDescent="0.25"/>
    <row r="1132" s="47" customFormat="1" x14ac:dyDescent="0.25"/>
    <row r="1133" s="47" customFormat="1" x14ac:dyDescent="0.25"/>
    <row r="1134" s="47" customFormat="1" x14ac:dyDescent="0.25"/>
    <row r="1135" s="47" customFormat="1" x14ac:dyDescent="0.25"/>
    <row r="1136" s="47" customFormat="1" x14ac:dyDescent="0.25"/>
    <row r="1137" s="47" customFormat="1" x14ac:dyDescent="0.25"/>
    <row r="1138" s="47" customFormat="1" x14ac:dyDescent="0.25"/>
    <row r="1139" s="47" customFormat="1" x14ac:dyDescent="0.25"/>
    <row r="1140" s="47" customFormat="1" x14ac:dyDescent="0.25"/>
    <row r="1141" s="47" customFormat="1" x14ac:dyDescent="0.25"/>
    <row r="1142" s="47" customFormat="1" x14ac:dyDescent="0.25"/>
    <row r="1143" s="47" customFormat="1" x14ac:dyDescent="0.25"/>
    <row r="1144" s="47" customFormat="1" x14ac:dyDescent="0.25"/>
    <row r="1145" s="47" customFormat="1" x14ac:dyDescent="0.25"/>
    <row r="1146" s="47" customFormat="1" x14ac:dyDescent="0.25"/>
    <row r="1147" s="47" customFormat="1" x14ac:dyDescent="0.25"/>
    <row r="1148" s="47" customFormat="1" x14ac:dyDescent="0.25"/>
    <row r="1149" s="47" customFormat="1" x14ac:dyDescent="0.25"/>
    <row r="1150" s="47" customFormat="1" x14ac:dyDescent="0.25"/>
    <row r="1151" s="47" customFormat="1" x14ac:dyDescent="0.25"/>
    <row r="1152" s="47" customFormat="1" x14ac:dyDescent="0.25"/>
    <row r="1153" s="47" customFormat="1" x14ac:dyDescent="0.25"/>
    <row r="1154" s="47" customFormat="1" x14ac:dyDescent="0.25"/>
    <row r="1155" s="47" customFormat="1" x14ac:dyDescent="0.25"/>
    <row r="1156" s="47" customFormat="1" x14ac:dyDescent="0.25"/>
    <row r="1157" s="47" customFormat="1" x14ac:dyDescent="0.25"/>
    <row r="1158" s="47" customFormat="1" x14ac:dyDescent="0.25"/>
    <row r="1159" s="47" customFormat="1" x14ac:dyDescent="0.25"/>
    <row r="1160" s="47" customFormat="1" x14ac:dyDescent="0.25"/>
    <row r="1161" s="47" customFormat="1" x14ac:dyDescent="0.25"/>
    <row r="1162" s="47" customFormat="1" x14ac:dyDescent="0.25"/>
    <row r="1163" s="47" customFormat="1" x14ac:dyDescent="0.25"/>
    <row r="1164" s="47" customFormat="1" x14ac:dyDescent="0.25"/>
    <row r="1165" s="47" customFormat="1" x14ac:dyDescent="0.25"/>
    <row r="1166" s="47" customFormat="1" x14ac:dyDescent="0.25"/>
    <row r="1167" s="47" customFormat="1" x14ac:dyDescent="0.25"/>
    <row r="1168" s="47" customFormat="1" x14ac:dyDescent="0.25"/>
    <row r="1169" s="47" customFormat="1" x14ac:dyDescent="0.25"/>
    <row r="1170" s="47" customFormat="1" x14ac:dyDescent="0.25"/>
    <row r="1171" s="47" customFormat="1" x14ac:dyDescent="0.25"/>
    <row r="1172" s="47" customFormat="1" x14ac:dyDescent="0.25"/>
    <row r="1173" s="47" customFormat="1" x14ac:dyDescent="0.25"/>
    <row r="1174" s="47" customFormat="1" x14ac:dyDescent="0.25"/>
    <row r="1175" s="47" customFormat="1" x14ac:dyDescent="0.25"/>
    <row r="1176" s="47" customFormat="1" x14ac:dyDescent="0.25"/>
    <row r="1177" s="47" customFormat="1" x14ac:dyDescent="0.25"/>
    <row r="1178" s="47" customFormat="1" x14ac:dyDescent="0.25"/>
    <row r="1179" s="47" customFormat="1" x14ac:dyDescent="0.25"/>
    <row r="1180" s="47" customFormat="1" x14ac:dyDescent="0.25"/>
    <row r="1181" s="47" customFormat="1" x14ac:dyDescent="0.25"/>
    <row r="1182" s="47" customFormat="1" x14ac:dyDescent="0.25"/>
    <row r="1183" s="47" customFormat="1" x14ac:dyDescent="0.25"/>
    <row r="1184" s="47" customFormat="1" x14ac:dyDescent="0.25"/>
    <row r="1185" s="47" customFormat="1" x14ac:dyDescent="0.25"/>
    <row r="1186" s="47" customFormat="1" x14ac:dyDescent="0.25"/>
    <row r="1187" s="47" customFormat="1" x14ac:dyDescent="0.25"/>
    <row r="1188" s="47" customFormat="1" x14ac:dyDescent="0.25"/>
    <row r="1189" s="47" customFormat="1" x14ac:dyDescent="0.25"/>
    <row r="1190" s="47" customFormat="1" x14ac:dyDescent="0.25"/>
    <row r="1191" s="47" customFormat="1" x14ac:dyDescent="0.25"/>
    <row r="1192" s="47" customFormat="1" x14ac:dyDescent="0.25"/>
    <row r="1193" s="47" customFormat="1" x14ac:dyDescent="0.25"/>
    <row r="1194" s="47" customFormat="1" x14ac:dyDescent="0.25"/>
    <row r="1195" s="47" customFormat="1" x14ac:dyDescent="0.25"/>
    <row r="1196" s="47" customFormat="1" x14ac:dyDescent="0.25"/>
    <row r="1197" s="47" customFormat="1" x14ac:dyDescent="0.25"/>
    <row r="1198" s="47" customFormat="1" x14ac:dyDescent="0.25"/>
    <row r="1199" s="47" customFormat="1" x14ac:dyDescent="0.25"/>
    <row r="1200" s="47" customFormat="1" x14ac:dyDescent="0.25"/>
    <row r="1201" s="47" customFormat="1" x14ac:dyDescent="0.25"/>
    <row r="1202" s="47" customFormat="1" x14ac:dyDescent="0.25"/>
    <row r="1203" s="47" customFormat="1" x14ac:dyDescent="0.25"/>
    <row r="1204" s="47" customFormat="1" x14ac:dyDescent="0.25"/>
    <row r="1205" s="47" customFormat="1" x14ac:dyDescent="0.25"/>
    <row r="1206" s="47" customFormat="1" x14ac:dyDescent="0.25"/>
    <row r="1207" s="47" customFormat="1" x14ac:dyDescent="0.25"/>
    <row r="1208" s="47" customFormat="1" x14ac:dyDescent="0.25"/>
    <row r="1209" s="47" customFormat="1" x14ac:dyDescent="0.25"/>
    <row r="1210" s="47" customFormat="1" x14ac:dyDescent="0.25"/>
    <row r="1211" s="47" customFormat="1" x14ac:dyDescent="0.25"/>
    <row r="1212" s="47" customFormat="1" x14ac:dyDescent="0.25"/>
    <row r="1213" s="47" customFormat="1" x14ac:dyDescent="0.25"/>
    <row r="1214" s="47" customFormat="1" x14ac:dyDescent="0.25"/>
    <row r="1215" s="47" customFormat="1" x14ac:dyDescent="0.25"/>
    <row r="1216" s="47" customFormat="1" x14ac:dyDescent="0.25"/>
    <row r="1217" s="47" customFormat="1" x14ac:dyDescent="0.25"/>
    <row r="1218" s="47" customFormat="1" x14ac:dyDescent="0.25"/>
    <row r="1219" s="47" customFormat="1" x14ac:dyDescent="0.25"/>
    <row r="1220" s="47" customFormat="1" x14ac:dyDescent="0.25"/>
    <row r="1221" s="47" customFormat="1" x14ac:dyDescent="0.25"/>
    <row r="1222" s="47" customFormat="1" x14ac:dyDescent="0.25"/>
    <row r="1223" s="47" customFormat="1" x14ac:dyDescent="0.25"/>
    <row r="1224" s="47" customFormat="1" x14ac:dyDescent="0.25"/>
    <row r="1225" s="47" customFormat="1" x14ac:dyDescent="0.25"/>
    <row r="1226" s="47" customFormat="1" x14ac:dyDescent="0.25"/>
    <row r="1227" s="47" customFormat="1" x14ac:dyDescent="0.25"/>
    <row r="1228" s="47" customFormat="1" x14ac:dyDescent="0.25"/>
    <row r="1229" s="47" customFormat="1" x14ac:dyDescent="0.25"/>
    <row r="1230" s="47" customFormat="1" x14ac:dyDescent="0.25"/>
    <row r="1231" s="47" customFormat="1" x14ac:dyDescent="0.25"/>
    <row r="1232" s="47" customFormat="1" x14ac:dyDescent="0.25"/>
    <row r="1233" s="47" customFormat="1" x14ac:dyDescent="0.25"/>
    <row r="1234" s="47" customFormat="1" x14ac:dyDescent="0.25"/>
    <row r="1235" s="47" customFormat="1" x14ac:dyDescent="0.25"/>
    <row r="1236" s="47" customFormat="1" x14ac:dyDescent="0.25"/>
    <row r="1237" s="47" customFormat="1" x14ac:dyDescent="0.25"/>
    <row r="1238" s="47" customFormat="1" x14ac:dyDescent="0.25"/>
    <row r="1239" s="47" customFormat="1" x14ac:dyDescent="0.25"/>
    <row r="1240" s="47" customFormat="1" x14ac:dyDescent="0.25"/>
    <row r="1241" s="47" customFormat="1" x14ac:dyDescent="0.25"/>
    <row r="1242" s="47" customFormat="1" x14ac:dyDescent="0.25"/>
    <row r="1243" s="47" customFormat="1" x14ac:dyDescent="0.25"/>
    <row r="1244" s="47" customFormat="1" x14ac:dyDescent="0.25"/>
    <row r="1245" s="47" customFormat="1" x14ac:dyDescent="0.25"/>
    <row r="1246" s="47" customFormat="1" x14ac:dyDescent="0.25"/>
    <row r="1247" s="47" customFormat="1" x14ac:dyDescent="0.25"/>
    <row r="1248" s="47" customFormat="1" x14ac:dyDescent="0.25"/>
    <row r="1249" s="47" customFormat="1" x14ac:dyDescent="0.25"/>
    <row r="1250" s="47" customFormat="1" x14ac:dyDescent="0.25"/>
    <row r="1251" s="47" customFormat="1" x14ac:dyDescent="0.25"/>
    <row r="1252" s="47" customFormat="1" x14ac:dyDescent="0.25"/>
    <row r="1253" s="47" customFormat="1" x14ac:dyDescent="0.25"/>
    <row r="1254" s="47" customFormat="1" x14ac:dyDescent="0.25"/>
    <row r="1255" s="47" customFormat="1" x14ac:dyDescent="0.25"/>
    <row r="1256" s="47" customFormat="1" x14ac:dyDescent="0.25"/>
    <row r="1257" s="47" customFormat="1" x14ac:dyDescent="0.25"/>
    <row r="1258" s="47" customFormat="1" x14ac:dyDescent="0.25"/>
    <row r="1259" s="47" customFormat="1" x14ac:dyDescent="0.25"/>
    <row r="1260" s="47" customFormat="1" x14ac:dyDescent="0.25"/>
    <row r="1261" s="47" customFormat="1" x14ac:dyDescent="0.25"/>
    <row r="1262" s="47" customFormat="1" x14ac:dyDescent="0.25"/>
    <row r="1263" s="47" customFormat="1" x14ac:dyDescent="0.25"/>
    <row r="1264" s="47" customFormat="1" x14ac:dyDescent="0.25"/>
    <row r="1265" s="47" customFormat="1" x14ac:dyDescent="0.25"/>
    <row r="1266" s="47" customFormat="1" x14ac:dyDescent="0.25"/>
    <row r="1267" s="47" customFormat="1" x14ac:dyDescent="0.25"/>
    <row r="1268" s="47" customFormat="1" x14ac:dyDescent="0.25"/>
    <row r="1269" s="47" customFormat="1" x14ac:dyDescent="0.25"/>
    <row r="1270" s="47" customFormat="1" x14ac:dyDescent="0.25"/>
    <row r="1271" s="47" customFormat="1" x14ac:dyDescent="0.25"/>
    <row r="1272" s="47" customFormat="1" x14ac:dyDescent="0.25"/>
    <row r="1273" s="47" customFormat="1" x14ac:dyDescent="0.25"/>
    <row r="1274" s="47" customFormat="1" x14ac:dyDescent="0.25"/>
    <row r="1275" s="47" customFormat="1" x14ac:dyDescent="0.25"/>
    <row r="1276" s="47" customFormat="1" x14ac:dyDescent="0.25"/>
    <row r="1277" s="47" customFormat="1" x14ac:dyDescent="0.25"/>
    <row r="1278" s="47" customFormat="1" x14ac:dyDescent="0.25"/>
    <row r="1279" s="47" customFormat="1" x14ac:dyDescent="0.25"/>
    <row r="1280" s="47" customFormat="1" x14ac:dyDescent="0.25"/>
    <row r="1281" s="47" customFormat="1" x14ac:dyDescent="0.25"/>
    <row r="1282" s="47" customFormat="1" x14ac:dyDescent="0.25"/>
    <row r="1283" s="47" customFormat="1" x14ac:dyDescent="0.25"/>
    <row r="1284" s="47" customFormat="1" x14ac:dyDescent="0.25"/>
    <row r="1285" s="47" customFormat="1" x14ac:dyDescent="0.25"/>
    <row r="1286" s="47" customFormat="1" x14ac:dyDescent="0.25"/>
    <row r="1287" s="47" customFormat="1" x14ac:dyDescent="0.25"/>
    <row r="1288" s="47" customFormat="1" x14ac:dyDescent="0.25"/>
    <row r="1289" s="47" customFormat="1" x14ac:dyDescent="0.25"/>
    <row r="1290" s="47" customFormat="1" x14ac:dyDescent="0.25"/>
    <row r="1291" s="47" customFormat="1" x14ac:dyDescent="0.25"/>
    <row r="1292" s="47" customFormat="1" x14ac:dyDescent="0.25"/>
    <row r="1293" s="47" customFormat="1" x14ac:dyDescent="0.25"/>
    <row r="1294" s="47" customFormat="1" x14ac:dyDescent="0.25"/>
    <row r="1295" s="47" customFormat="1" x14ac:dyDescent="0.25"/>
    <row r="1296" s="47" customFormat="1" x14ac:dyDescent="0.25"/>
    <row r="1297" s="47" customFormat="1" x14ac:dyDescent="0.25"/>
    <row r="1298" s="47" customFormat="1" x14ac:dyDescent="0.25"/>
    <row r="1299" s="47" customFormat="1" x14ac:dyDescent="0.25"/>
    <row r="1300" s="47" customFormat="1" x14ac:dyDescent="0.25"/>
    <row r="1301" s="47" customFormat="1" x14ac:dyDescent="0.25"/>
    <row r="1302" s="47" customFormat="1" x14ac:dyDescent="0.25"/>
    <row r="1303" s="47" customFormat="1" x14ac:dyDescent="0.25"/>
    <row r="1304" s="47" customFormat="1" x14ac:dyDescent="0.25"/>
    <row r="1305" s="47" customFormat="1" x14ac:dyDescent="0.25"/>
    <row r="1306" s="47" customFormat="1" x14ac:dyDescent="0.25"/>
    <row r="1307" s="47" customFormat="1" x14ac:dyDescent="0.25"/>
    <row r="1308" s="47" customFormat="1" x14ac:dyDescent="0.25"/>
    <row r="1309" s="47" customFormat="1" x14ac:dyDescent="0.25"/>
    <row r="1310" s="47" customFormat="1" x14ac:dyDescent="0.25"/>
    <row r="1311" s="47" customFormat="1" x14ac:dyDescent="0.25"/>
    <row r="1312" s="47" customFormat="1" x14ac:dyDescent="0.25"/>
    <row r="1313" s="47" customFormat="1" x14ac:dyDescent="0.25"/>
    <row r="1314" s="47" customFormat="1" x14ac:dyDescent="0.25"/>
    <row r="1315" s="47" customFormat="1" x14ac:dyDescent="0.25"/>
    <row r="1316" s="47" customFormat="1" x14ac:dyDescent="0.25"/>
    <row r="1317" s="47" customFormat="1" x14ac:dyDescent="0.25"/>
    <row r="1318" s="47" customFormat="1" x14ac:dyDescent="0.25"/>
    <row r="1319" s="47" customFormat="1" x14ac:dyDescent="0.25"/>
    <row r="1320" s="47" customFormat="1" x14ac:dyDescent="0.25"/>
    <row r="1321" s="47" customFormat="1" x14ac:dyDescent="0.25"/>
    <row r="1322" s="47" customFormat="1" x14ac:dyDescent="0.25"/>
    <row r="1323" s="47" customFormat="1" x14ac:dyDescent="0.25"/>
    <row r="1324" s="47" customFormat="1" x14ac:dyDescent="0.25"/>
    <row r="1325" s="47" customFormat="1" x14ac:dyDescent="0.25"/>
    <row r="1326" s="47" customFormat="1" x14ac:dyDescent="0.25"/>
    <row r="1327" s="47" customFormat="1" x14ac:dyDescent="0.25"/>
    <row r="1328" s="47" customFormat="1" x14ac:dyDescent="0.25"/>
    <row r="1329" s="47" customFormat="1" x14ac:dyDescent="0.25"/>
    <row r="1330" s="47" customFormat="1" x14ac:dyDescent="0.25"/>
    <row r="1331" s="47" customFormat="1" x14ac:dyDescent="0.25"/>
    <row r="1332" s="47" customFormat="1" x14ac:dyDescent="0.25"/>
    <row r="1333" s="47" customFormat="1" x14ac:dyDescent="0.25"/>
    <row r="1334" s="47" customFormat="1" x14ac:dyDescent="0.25"/>
    <row r="1335" s="47" customFormat="1" x14ac:dyDescent="0.25"/>
    <row r="1336" s="47" customFormat="1" x14ac:dyDescent="0.25"/>
    <row r="1337" s="47" customFormat="1" x14ac:dyDescent="0.25"/>
    <row r="1338" s="47" customFormat="1" x14ac:dyDescent="0.25"/>
    <row r="1339" s="47" customFormat="1" x14ac:dyDescent="0.25"/>
    <row r="1340" s="47" customFormat="1" x14ac:dyDescent="0.25"/>
    <row r="1341" s="47" customFormat="1" x14ac:dyDescent="0.25"/>
    <row r="1342" s="47" customFormat="1" x14ac:dyDescent="0.25"/>
    <row r="1343" s="47" customFormat="1" x14ac:dyDescent="0.25"/>
    <row r="1344" s="47" customFormat="1" x14ac:dyDescent="0.25"/>
    <row r="1345" s="47" customFormat="1" x14ac:dyDescent="0.25"/>
    <row r="1346" s="47" customFormat="1" x14ac:dyDescent="0.25"/>
    <row r="1347" s="47" customFormat="1" x14ac:dyDescent="0.25"/>
    <row r="1348" s="47" customFormat="1" x14ac:dyDescent="0.25"/>
    <row r="1349" s="47" customFormat="1" x14ac:dyDescent="0.25"/>
    <row r="1350" s="47" customFormat="1" x14ac:dyDescent="0.25"/>
    <row r="1351" s="47" customFormat="1" x14ac:dyDescent="0.25"/>
    <row r="1352" s="47" customFormat="1" x14ac:dyDescent="0.25"/>
    <row r="1353" s="47" customFormat="1" x14ac:dyDescent="0.25"/>
    <row r="1354" s="47" customFormat="1" x14ac:dyDescent="0.25"/>
    <row r="1355" s="47" customFormat="1" x14ac:dyDescent="0.25"/>
    <row r="1356" s="47" customFormat="1" x14ac:dyDescent="0.25"/>
    <row r="1357" s="47" customFormat="1" x14ac:dyDescent="0.25"/>
    <row r="1358" s="47" customFormat="1" x14ac:dyDescent="0.25"/>
    <row r="1359" s="47" customFormat="1" x14ac:dyDescent="0.25"/>
    <row r="1360" s="47" customFormat="1" x14ac:dyDescent="0.25"/>
    <row r="1361" s="47" customFormat="1" x14ac:dyDescent="0.25"/>
    <row r="1362" s="47" customFormat="1" x14ac:dyDescent="0.25"/>
    <row r="1363" s="47" customFormat="1" x14ac:dyDescent="0.25"/>
    <row r="1364" s="47" customFormat="1" x14ac:dyDescent="0.25"/>
    <row r="1365" s="47" customFormat="1" x14ac:dyDescent="0.25"/>
    <row r="1366" s="47" customFormat="1" x14ac:dyDescent="0.25"/>
    <row r="1367" s="47" customFormat="1" x14ac:dyDescent="0.25"/>
    <row r="1368" s="47" customFormat="1" x14ac:dyDescent="0.25"/>
    <row r="1369" s="47" customFormat="1" x14ac:dyDescent="0.25"/>
    <row r="1370" s="47" customFormat="1" x14ac:dyDescent="0.25"/>
    <row r="1371" s="47" customFormat="1" x14ac:dyDescent="0.25"/>
    <row r="1372" s="47" customFormat="1" x14ac:dyDescent="0.25"/>
    <row r="1373" s="47" customFormat="1" x14ac:dyDescent="0.25"/>
    <row r="1374" s="47" customFormat="1" x14ac:dyDescent="0.25"/>
    <row r="1375" s="47" customFormat="1" x14ac:dyDescent="0.25"/>
    <row r="1376" s="47" customFormat="1" x14ac:dyDescent="0.25"/>
    <row r="1377" s="47" customFormat="1" x14ac:dyDescent="0.25"/>
    <row r="1378" s="47" customFormat="1" x14ac:dyDescent="0.25"/>
    <row r="1379" s="47" customFormat="1" x14ac:dyDescent="0.25"/>
    <row r="1380" s="47" customFormat="1" x14ac:dyDescent="0.25"/>
    <row r="1381" s="47" customFormat="1" x14ac:dyDescent="0.25"/>
    <row r="1382" s="47" customFormat="1" x14ac:dyDescent="0.25"/>
    <row r="1383" s="47" customFormat="1" x14ac:dyDescent="0.25"/>
    <row r="1384" s="47" customFormat="1" x14ac:dyDescent="0.25"/>
    <row r="1385" s="47" customFormat="1" x14ac:dyDescent="0.25"/>
    <row r="1386" s="47" customFormat="1" x14ac:dyDescent="0.25"/>
    <row r="1387" s="47" customFormat="1" x14ac:dyDescent="0.25"/>
    <row r="1388" s="47" customFormat="1" x14ac:dyDescent="0.25"/>
    <row r="1389" s="47" customFormat="1" x14ac:dyDescent="0.25"/>
    <row r="1390" s="47" customFormat="1" x14ac:dyDescent="0.25"/>
    <row r="1391" s="47" customFormat="1" x14ac:dyDescent="0.25"/>
    <row r="1392" s="47" customFormat="1" x14ac:dyDescent="0.25"/>
    <row r="1393" s="47" customFormat="1" x14ac:dyDescent="0.25"/>
    <row r="1394" s="47" customFormat="1" x14ac:dyDescent="0.25"/>
    <row r="1395" s="47" customFormat="1" x14ac:dyDescent="0.25"/>
    <row r="1396" s="47" customFormat="1" x14ac:dyDescent="0.25"/>
    <row r="1397" s="47" customFormat="1" x14ac:dyDescent="0.25"/>
    <row r="1398" s="47" customFormat="1" x14ac:dyDescent="0.25"/>
    <row r="1399" s="47" customFormat="1" x14ac:dyDescent="0.25"/>
    <row r="1400" s="47" customFormat="1" x14ac:dyDescent="0.25"/>
    <row r="1401" s="47" customFormat="1" x14ac:dyDescent="0.25"/>
    <row r="1402" s="47" customFormat="1" x14ac:dyDescent="0.25"/>
    <row r="1403" s="47" customFormat="1" x14ac:dyDescent="0.25"/>
    <row r="1404" s="47" customFormat="1" x14ac:dyDescent="0.25"/>
    <row r="1405" s="47" customFormat="1" x14ac:dyDescent="0.25"/>
    <row r="1406" s="47" customFormat="1" x14ac:dyDescent="0.25"/>
    <row r="1407" s="47" customFormat="1" x14ac:dyDescent="0.25"/>
    <row r="1408" s="47" customFormat="1" x14ac:dyDescent="0.25"/>
    <row r="1409" s="47" customFormat="1" x14ac:dyDescent="0.25"/>
    <row r="1410" s="47" customFormat="1" x14ac:dyDescent="0.25"/>
    <row r="1411" s="47" customFormat="1" x14ac:dyDescent="0.25"/>
    <row r="1412" s="47" customFormat="1" x14ac:dyDescent="0.25"/>
    <row r="1413" s="47" customFormat="1" x14ac:dyDescent="0.25"/>
    <row r="1414" s="47" customFormat="1" x14ac:dyDescent="0.25"/>
    <row r="1415" s="47" customFormat="1" x14ac:dyDescent="0.25"/>
    <row r="1416" s="47" customFormat="1" x14ac:dyDescent="0.25"/>
    <row r="1417" s="47" customFormat="1" x14ac:dyDescent="0.25"/>
    <row r="1418" s="47" customFormat="1" x14ac:dyDescent="0.25"/>
    <row r="1419" s="47" customFormat="1" x14ac:dyDescent="0.25"/>
    <row r="1420" s="47" customFormat="1" x14ac:dyDescent="0.25"/>
    <row r="1421" s="47" customFormat="1" x14ac:dyDescent="0.25"/>
    <row r="1422" s="47" customFormat="1" x14ac:dyDescent="0.25"/>
    <row r="1423" s="47" customFormat="1" x14ac:dyDescent="0.25"/>
    <row r="1424" s="47" customFormat="1" x14ac:dyDescent="0.25"/>
    <row r="1425" s="47" customFormat="1" x14ac:dyDescent="0.25"/>
    <row r="1426" s="47" customFormat="1" x14ac:dyDescent="0.25"/>
    <row r="1427" s="47" customFormat="1" x14ac:dyDescent="0.25"/>
    <row r="1428" s="47" customFormat="1" x14ac:dyDescent="0.25"/>
    <row r="1429" s="47" customFormat="1" x14ac:dyDescent="0.25"/>
    <row r="1430" s="47" customFormat="1" x14ac:dyDescent="0.25"/>
    <row r="1431" s="47" customFormat="1" x14ac:dyDescent="0.25"/>
    <row r="1432" s="47" customFormat="1" x14ac:dyDescent="0.25"/>
    <row r="1433" s="47" customFormat="1" x14ac:dyDescent="0.25"/>
    <row r="1434" s="47" customFormat="1" x14ac:dyDescent="0.25"/>
    <row r="1435" s="47" customFormat="1" x14ac:dyDescent="0.25"/>
    <row r="1436" s="47" customFormat="1" x14ac:dyDescent="0.25"/>
    <row r="1437" s="47" customFormat="1" x14ac:dyDescent="0.25"/>
    <row r="1438" s="47" customFormat="1" x14ac:dyDescent="0.25"/>
    <row r="1439" s="47" customFormat="1" x14ac:dyDescent="0.25"/>
    <row r="1440" s="47" customFormat="1" x14ac:dyDescent="0.25"/>
    <row r="1441" s="47" customFormat="1" x14ac:dyDescent="0.25"/>
    <row r="1442" s="47" customFormat="1" x14ac:dyDescent="0.25"/>
    <row r="1443" s="47" customFormat="1" x14ac:dyDescent="0.25"/>
    <row r="1444" s="47" customFormat="1" x14ac:dyDescent="0.25"/>
    <row r="1445" s="47" customFormat="1" x14ac:dyDescent="0.25"/>
    <row r="1446" s="47" customFormat="1" x14ac:dyDescent="0.25"/>
    <row r="1447" s="47" customFormat="1" x14ac:dyDescent="0.25"/>
    <row r="1448" s="47" customFormat="1" x14ac:dyDescent="0.25"/>
    <row r="1449" s="47" customFormat="1" x14ac:dyDescent="0.25"/>
    <row r="1450" s="47" customFormat="1" x14ac:dyDescent="0.25"/>
    <row r="1451" s="47" customFormat="1" x14ac:dyDescent="0.25"/>
    <row r="1452" s="47" customFormat="1" x14ac:dyDescent="0.25"/>
    <row r="1453" s="47" customFormat="1" x14ac:dyDescent="0.25"/>
    <row r="1454" s="47" customFormat="1" x14ac:dyDescent="0.25"/>
    <row r="1455" s="47" customFormat="1" x14ac:dyDescent="0.25"/>
    <row r="1456" s="47" customFormat="1" x14ac:dyDescent="0.25"/>
    <row r="1457" s="47" customFormat="1" x14ac:dyDescent="0.25"/>
    <row r="1458" s="47" customFormat="1" x14ac:dyDescent="0.25"/>
    <row r="1459" s="47" customFormat="1" x14ac:dyDescent="0.25"/>
    <row r="1460" s="47" customFormat="1" x14ac:dyDescent="0.25"/>
    <row r="1461" s="47" customFormat="1" x14ac:dyDescent="0.25"/>
    <row r="1462" s="47" customFormat="1" x14ac:dyDescent="0.25"/>
    <row r="1463" s="47" customFormat="1" x14ac:dyDescent="0.25"/>
    <row r="1464" s="47" customFormat="1" x14ac:dyDescent="0.25"/>
    <row r="1465" s="47" customFormat="1" x14ac:dyDescent="0.25"/>
    <row r="1466" s="47" customFormat="1" x14ac:dyDescent="0.25"/>
    <row r="1467" s="47" customFormat="1" x14ac:dyDescent="0.25"/>
    <row r="1468" s="47" customFormat="1" x14ac:dyDescent="0.25"/>
    <row r="1469" s="47" customFormat="1" x14ac:dyDescent="0.25"/>
    <row r="1470" s="47" customFormat="1" x14ac:dyDescent="0.25"/>
    <row r="1471" s="47" customFormat="1" x14ac:dyDescent="0.25"/>
    <row r="1472" s="47" customFormat="1" x14ac:dyDescent="0.25"/>
    <row r="1473" s="47" customFormat="1" x14ac:dyDescent="0.25"/>
    <row r="1474" s="47" customFormat="1" x14ac:dyDescent="0.25"/>
    <row r="1475" s="47" customFormat="1" x14ac:dyDescent="0.25"/>
    <row r="1476" s="47" customFormat="1" x14ac:dyDescent="0.25"/>
    <row r="1477" s="47" customFormat="1" x14ac:dyDescent="0.25"/>
    <row r="1478" s="47" customFormat="1" x14ac:dyDescent="0.25"/>
    <row r="1479" s="47" customFormat="1" x14ac:dyDescent="0.25"/>
    <row r="1480" s="47" customFormat="1" x14ac:dyDescent="0.25"/>
    <row r="1481" s="47" customFormat="1" x14ac:dyDescent="0.25"/>
    <row r="1482" s="47" customFormat="1" x14ac:dyDescent="0.25"/>
    <row r="1483" s="47" customFormat="1" x14ac:dyDescent="0.25"/>
    <row r="1484" s="47" customFormat="1" x14ac:dyDescent="0.25"/>
    <row r="1485" s="47" customFormat="1" x14ac:dyDescent="0.25"/>
    <row r="1486" s="47" customFormat="1" x14ac:dyDescent="0.25"/>
    <row r="1487" s="47" customFormat="1" x14ac:dyDescent="0.25"/>
    <row r="1488" s="47" customFormat="1" x14ac:dyDescent="0.25"/>
    <row r="1489" s="47" customFormat="1" x14ac:dyDescent="0.25"/>
    <row r="1490" s="47" customFormat="1" x14ac:dyDescent="0.25"/>
    <row r="1491" s="47" customFormat="1" x14ac:dyDescent="0.25"/>
    <row r="1492" s="47" customFormat="1" x14ac:dyDescent="0.25"/>
    <row r="1493" s="47" customFormat="1" x14ac:dyDescent="0.25"/>
    <row r="1494" s="47" customFormat="1" x14ac:dyDescent="0.25"/>
    <row r="1495" s="47" customFormat="1" x14ac:dyDescent="0.25"/>
    <row r="1496" s="47" customFormat="1" x14ac:dyDescent="0.25"/>
    <row r="1497" s="47" customFormat="1" x14ac:dyDescent="0.25"/>
    <row r="1498" s="47" customFormat="1" x14ac:dyDescent="0.25"/>
    <row r="1499" s="47" customFormat="1" x14ac:dyDescent="0.25"/>
    <row r="1500" s="47" customFormat="1" x14ac:dyDescent="0.25"/>
    <row r="1501" s="47" customFormat="1" x14ac:dyDescent="0.25"/>
    <row r="1502" s="47" customFormat="1" x14ac:dyDescent="0.25"/>
    <row r="1503" s="47" customFormat="1" x14ac:dyDescent="0.25"/>
    <row r="1504" s="47" customFormat="1" x14ac:dyDescent="0.25"/>
    <row r="1505" s="47" customFormat="1" x14ac:dyDescent="0.25"/>
    <row r="1506" s="47" customFormat="1" x14ac:dyDescent="0.25"/>
    <row r="1507" s="47" customFormat="1" x14ac:dyDescent="0.25"/>
    <row r="1508" s="47" customFormat="1" x14ac:dyDescent="0.25"/>
    <row r="1509" s="47" customFormat="1" x14ac:dyDescent="0.25"/>
    <row r="1510" s="47" customFormat="1" x14ac:dyDescent="0.25"/>
    <row r="1511" s="47" customFormat="1" x14ac:dyDescent="0.25"/>
    <row r="1512" s="47" customFormat="1" x14ac:dyDescent="0.25"/>
    <row r="1513" s="47" customFormat="1" x14ac:dyDescent="0.25"/>
    <row r="1514" s="47" customFormat="1" x14ac:dyDescent="0.25"/>
    <row r="1515" s="47" customFormat="1" x14ac:dyDescent="0.25"/>
    <row r="1516" s="47" customFormat="1" x14ac:dyDescent="0.25"/>
    <row r="1517" s="47" customFormat="1" x14ac:dyDescent="0.25"/>
    <row r="1518" s="47" customFormat="1" x14ac:dyDescent="0.25"/>
    <row r="1519" s="47" customFormat="1" x14ac:dyDescent="0.25"/>
    <row r="1520" s="47" customFormat="1" x14ac:dyDescent="0.25"/>
    <row r="1521" s="47" customFormat="1" x14ac:dyDescent="0.25"/>
    <row r="1522" s="47" customFormat="1" x14ac:dyDescent="0.25"/>
    <row r="1523" s="47" customFormat="1" x14ac:dyDescent="0.25"/>
    <row r="1524" s="47" customFormat="1" x14ac:dyDescent="0.25"/>
    <row r="1525" s="47" customFormat="1" x14ac:dyDescent="0.25"/>
    <row r="1526" s="47" customFormat="1" x14ac:dyDescent="0.25"/>
    <row r="1527" s="47" customFormat="1" x14ac:dyDescent="0.25"/>
    <row r="1528" s="47" customFormat="1" x14ac:dyDescent="0.25"/>
    <row r="1529" s="47" customFormat="1" x14ac:dyDescent="0.25"/>
    <row r="1530" s="47" customFormat="1" x14ac:dyDescent="0.25"/>
    <row r="1531" s="47" customFormat="1" x14ac:dyDescent="0.25"/>
    <row r="1532" s="47" customFormat="1" x14ac:dyDescent="0.25"/>
    <row r="1533" s="47" customFormat="1" x14ac:dyDescent="0.25"/>
    <row r="1534" s="47" customFormat="1" x14ac:dyDescent="0.25"/>
    <row r="1535" s="47" customFormat="1" x14ac:dyDescent="0.25"/>
    <row r="1536" s="47" customFormat="1" x14ac:dyDescent="0.25"/>
    <row r="1537" s="47" customFormat="1" x14ac:dyDescent="0.25"/>
    <row r="1538" s="47" customFormat="1" x14ac:dyDescent="0.25"/>
    <row r="1539" s="47" customFormat="1" x14ac:dyDescent="0.25"/>
    <row r="1540" s="47" customFormat="1" x14ac:dyDescent="0.25"/>
    <row r="1541" s="47" customFormat="1" x14ac:dyDescent="0.25"/>
    <row r="1542" s="47" customFormat="1" x14ac:dyDescent="0.25"/>
    <row r="1543" s="47" customFormat="1" x14ac:dyDescent="0.25"/>
    <row r="1544" s="47" customFormat="1" x14ac:dyDescent="0.25"/>
    <row r="1545" s="47" customFormat="1" x14ac:dyDescent="0.25"/>
    <row r="1546" s="47" customFormat="1" x14ac:dyDescent="0.25"/>
    <row r="1547" s="47" customFormat="1" x14ac:dyDescent="0.25"/>
    <row r="1548" s="47" customFormat="1" x14ac:dyDescent="0.25"/>
    <row r="1549" s="47" customFormat="1" x14ac:dyDescent="0.25"/>
    <row r="1550" s="47" customFormat="1" x14ac:dyDescent="0.25"/>
    <row r="1551" s="47" customFormat="1" x14ac:dyDescent="0.25"/>
    <row r="1552" s="47" customFormat="1" x14ac:dyDescent="0.25"/>
    <row r="1553" s="47" customFormat="1" x14ac:dyDescent="0.25"/>
    <row r="1554" s="47" customFormat="1" x14ac:dyDescent="0.25"/>
    <row r="1555" s="47" customFormat="1" x14ac:dyDescent="0.25"/>
    <row r="1556" s="47" customFormat="1" x14ac:dyDescent="0.25"/>
    <row r="1557" s="47" customFormat="1" x14ac:dyDescent="0.25"/>
    <row r="1558" s="47" customFormat="1" x14ac:dyDescent="0.25"/>
    <row r="1559" s="47" customFormat="1" x14ac:dyDescent="0.25"/>
    <row r="1560" s="47" customFormat="1" x14ac:dyDescent="0.25"/>
    <row r="1561" s="47" customFormat="1" x14ac:dyDescent="0.25"/>
    <row r="1562" s="47" customFormat="1" x14ac:dyDescent="0.25"/>
    <row r="1563" s="47" customFormat="1" x14ac:dyDescent="0.25"/>
    <row r="1564" s="47" customFormat="1" x14ac:dyDescent="0.25"/>
    <row r="1565" s="47" customFormat="1" x14ac:dyDescent="0.25"/>
    <row r="1566" s="47" customFormat="1" x14ac:dyDescent="0.25"/>
    <row r="1567" s="47" customFormat="1" x14ac:dyDescent="0.25"/>
    <row r="1568" s="47" customFormat="1" x14ac:dyDescent="0.25"/>
    <row r="1569" s="47" customFormat="1" x14ac:dyDescent="0.25"/>
    <row r="1570" s="47" customFormat="1" x14ac:dyDescent="0.25"/>
    <row r="1571" s="47" customFormat="1" x14ac:dyDescent="0.25"/>
    <row r="1572" s="47" customFormat="1" x14ac:dyDescent="0.25"/>
    <row r="1573" s="47" customFormat="1" x14ac:dyDescent="0.25"/>
    <row r="1574" s="47" customFormat="1" x14ac:dyDescent="0.25"/>
    <row r="1575" s="47" customFormat="1" x14ac:dyDescent="0.25"/>
    <row r="1576" s="47" customFormat="1" x14ac:dyDescent="0.25"/>
    <row r="1577" s="47" customFormat="1" x14ac:dyDescent="0.25"/>
    <row r="1578" s="47" customFormat="1" x14ac:dyDescent="0.25"/>
    <row r="1579" s="47" customFormat="1" x14ac:dyDescent="0.25"/>
    <row r="1580" s="47" customFormat="1" x14ac:dyDescent="0.25"/>
    <row r="1581" s="47" customFormat="1" x14ac:dyDescent="0.25"/>
    <row r="1582" s="47" customFormat="1" x14ac:dyDescent="0.25"/>
    <row r="1583" s="47" customFormat="1" x14ac:dyDescent="0.25"/>
    <row r="1584" s="47" customFormat="1" x14ac:dyDescent="0.25"/>
    <row r="1585" s="47" customFormat="1" x14ac:dyDescent="0.25"/>
    <row r="1586" s="47" customFormat="1" x14ac:dyDescent="0.25"/>
    <row r="1587" s="47" customFormat="1" x14ac:dyDescent="0.25"/>
    <row r="1588" s="47" customFormat="1" x14ac:dyDescent="0.25"/>
    <row r="1589" s="47" customFormat="1" x14ac:dyDescent="0.25"/>
    <row r="1590" s="47" customFormat="1" x14ac:dyDescent="0.25"/>
    <row r="1591" s="47" customFormat="1" x14ac:dyDescent="0.25"/>
    <row r="1592" s="47" customFormat="1" x14ac:dyDescent="0.25"/>
    <row r="1593" s="47" customFormat="1" x14ac:dyDescent="0.25"/>
    <row r="1594" s="47" customFormat="1" x14ac:dyDescent="0.25"/>
    <row r="1595" s="47" customFormat="1" x14ac:dyDescent="0.25"/>
    <row r="1596" s="47" customFormat="1" x14ac:dyDescent="0.25"/>
    <row r="1597" s="47" customFormat="1" x14ac:dyDescent="0.25"/>
    <row r="1598" s="47" customFormat="1" x14ac:dyDescent="0.25"/>
    <row r="1599" s="47" customFormat="1" x14ac:dyDescent="0.25"/>
    <row r="1600" s="47" customFormat="1" x14ac:dyDescent="0.25"/>
    <row r="1601" s="47" customFormat="1" x14ac:dyDescent="0.25"/>
    <row r="1602" s="47" customFormat="1" x14ac:dyDescent="0.25"/>
    <row r="1603" s="47" customFormat="1" x14ac:dyDescent="0.25"/>
    <row r="1604" s="47" customFormat="1" x14ac:dyDescent="0.25"/>
    <row r="1605" s="47" customFormat="1" x14ac:dyDescent="0.25"/>
    <row r="1606" s="47" customFormat="1" x14ac:dyDescent="0.25"/>
    <row r="1607" s="47" customFormat="1" x14ac:dyDescent="0.25"/>
    <row r="1608" s="47" customFormat="1" x14ac:dyDescent="0.25"/>
    <row r="1609" s="47" customFormat="1" x14ac:dyDescent="0.25"/>
    <row r="1610" s="47" customFormat="1" x14ac:dyDescent="0.25"/>
    <row r="1611" s="47" customFormat="1" x14ac:dyDescent="0.25"/>
    <row r="1612" s="47" customFormat="1" x14ac:dyDescent="0.25"/>
    <row r="1613" s="47" customFormat="1" x14ac:dyDescent="0.25"/>
    <row r="1614" s="47" customFormat="1" x14ac:dyDescent="0.25"/>
    <row r="1615" s="47" customFormat="1" x14ac:dyDescent="0.25"/>
    <row r="1616" s="47" customFormat="1" x14ac:dyDescent="0.25"/>
    <row r="1617" s="47" customFormat="1" x14ac:dyDescent="0.25"/>
    <row r="1618" s="47" customFormat="1" x14ac:dyDescent="0.25"/>
    <row r="1619" s="47" customFormat="1" x14ac:dyDescent="0.25"/>
    <row r="1620" s="47" customFormat="1" x14ac:dyDescent="0.25"/>
    <row r="1621" s="47" customFormat="1" x14ac:dyDescent="0.25"/>
    <row r="1622" s="47" customFormat="1" x14ac:dyDescent="0.25"/>
    <row r="1623" s="47" customFormat="1" x14ac:dyDescent="0.25"/>
    <row r="1624" s="47" customFormat="1" x14ac:dyDescent="0.25"/>
    <row r="1625" s="47" customFormat="1" x14ac:dyDescent="0.25"/>
    <row r="1626" s="47" customFormat="1" x14ac:dyDescent="0.25"/>
    <row r="1627" s="47" customFormat="1" x14ac:dyDescent="0.25"/>
    <row r="1628" s="47" customFormat="1" x14ac:dyDescent="0.25"/>
    <row r="1629" s="47" customFormat="1" x14ac:dyDescent="0.25"/>
    <row r="1630" s="47" customFormat="1" x14ac:dyDescent="0.25"/>
    <row r="1631" s="47" customFormat="1" x14ac:dyDescent="0.25"/>
    <row r="1632" s="47" customFormat="1" x14ac:dyDescent="0.25"/>
    <row r="1633" s="47" customFormat="1" x14ac:dyDescent="0.25"/>
    <row r="1634" s="47" customFormat="1" x14ac:dyDescent="0.25"/>
    <row r="1635" s="47" customFormat="1" x14ac:dyDescent="0.25"/>
    <row r="1636" s="47" customFormat="1" x14ac:dyDescent="0.25"/>
    <row r="1637" s="47" customFormat="1" x14ac:dyDescent="0.25"/>
    <row r="1638" s="47" customFormat="1" x14ac:dyDescent="0.25"/>
    <row r="1639" s="47" customFormat="1" x14ac:dyDescent="0.25"/>
    <row r="1640" s="47" customFormat="1" x14ac:dyDescent="0.25"/>
    <row r="1641" s="47" customFormat="1" x14ac:dyDescent="0.25"/>
    <row r="1642" s="47" customFormat="1" x14ac:dyDescent="0.25"/>
    <row r="1643" s="47" customFormat="1" x14ac:dyDescent="0.25"/>
    <row r="1644" s="47" customFormat="1" x14ac:dyDescent="0.25"/>
    <row r="1645" s="47" customFormat="1" x14ac:dyDescent="0.25"/>
    <row r="1646" s="47" customFormat="1" x14ac:dyDescent="0.25"/>
    <row r="1647" s="47" customFormat="1" x14ac:dyDescent="0.25"/>
    <row r="1648" s="47" customFormat="1" x14ac:dyDescent="0.25"/>
    <row r="1649" s="47" customFormat="1" x14ac:dyDescent="0.25"/>
    <row r="1650" s="47" customFormat="1" x14ac:dyDescent="0.25"/>
    <row r="1651" s="47" customFormat="1" x14ac:dyDescent="0.25"/>
    <row r="1652" s="47" customFormat="1" x14ac:dyDescent="0.25"/>
    <row r="1653" s="47" customFormat="1" x14ac:dyDescent="0.25"/>
    <row r="1654" s="47" customFormat="1" x14ac:dyDescent="0.25"/>
    <row r="1655" s="47" customFormat="1" x14ac:dyDescent="0.25"/>
    <row r="1656" s="47" customFormat="1" x14ac:dyDescent="0.25"/>
    <row r="1657" s="47" customFormat="1" x14ac:dyDescent="0.25"/>
    <row r="1658" s="47" customFormat="1" x14ac:dyDescent="0.25"/>
    <row r="1659" s="47" customFormat="1" x14ac:dyDescent="0.25"/>
    <row r="1660" s="47" customFormat="1" x14ac:dyDescent="0.25"/>
    <row r="1661" s="47" customFormat="1" x14ac:dyDescent="0.25"/>
    <row r="1662" s="47" customFormat="1" x14ac:dyDescent="0.25"/>
    <row r="1663" s="47" customFormat="1" x14ac:dyDescent="0.25"/>
    <row r="1664" s="47" customFormat="1" x14ac:dyDescent="0.25"/>
    <row r="1665" s="47" customFormat="1" x14ac:dyDescent="0.25"/>
    <row r="1666" s="47" customFormat="1" x14ac:dyDescent="0.25"/>
    <row r="1667" s="47" customFormat="1" x14ac:dyDescent="0.25"/>
    <row r="1668" s="47" customFormat="1" x14ac:dyDescent="0.25"/>
    <row r="1669" s="47" customFormat="1" x14ac:dyDescent="0.25"/>
    <row r="1670" s="47" customFormat="1" x14ac:dyDescent="0.25"/>
    <row r="1671" s="47" customFormat="1" x14ac:dyDescent="0.25"/>
    <row r="1672" s="47" customFormat="1" x14ac:dyDescent="0.25"/>
    <row r="1673" s="47" customFormat="1" x14ac:dyDescent="0.25"/>
    <row r="1674" s="47" customFormat="1" x14ac:dyDescent="0.25"/>
    <row r="1675" s="47" customFormat="1" x14ac:dyDescent="0.25"/>
    <row r="1676" s="47" customFormat="1" x14ac:dyDescent="0.25"/>
    <row r="1677" s="47" customFormat="1" x14ac:dyDescent="0.25"/>
    <row r="1678" s="47" customFormat="1" x14ac:dyDescent="0.25"/>
    <row r="1679" s="47" customFormat="1" x14ac:dyDescent="0.25"/>
    <row r="1680" s="47" customFormat="1" x14ac:dyDescent="0.25"/>
    <row r="1681" s="47" customFormat="1" x14ac:dyDescent="0.25"/>
    <row r="1682" s="47" customFormat="1" x14ac:dyDescent="0.25"/>
    <row r="1683" s="47" customFormat="1" x14ac:dyDescent="0.25"/>
    <row r="1684" s="47" customFormat="1" x14ac:dyDescent="0.25"/>
    <row r="1685" s="47" customFormat="1" x14ac:dyDescent="0.25"/>
    <row r="1686" s="47" customFormat="1" x14ac:dyDescent="0.25"/>
    <row r="1687" s="47" customFormat="1" x14ac:dyDescent="0.25"/>
    <row r="1688" s="47" customFormat="1" x14ac:dyDescent="0.25"/>
    <row r="1689" s="47" customFormat="1" x14ac:dyDescent="0.25"/>
    <row r="1690" s="47" customFormat="1" x14ac:dyDescent="0.25"/>
    <row r="1691" s="47" customFormat="1" x14ac:dyDescent="0.25"/>
    <row r="1692" s="47" customFormat="1" x14ac:dyDescent="0.25"/>
    <row r="1693" s="47" customFormat="1" x14ac:dyDescent="0.25"/>
    <row r="1694" s="47" customFormat="1" x14ac:dyDescent="0.25"/>
    <row r="1695" s="47" customFormat="1" x14ac:dyDescent="0.25"/>
    <row r="1696" s="47" customFormat="1" x14ac:dyDescent="0.25"/>
    <row r="1697" s="47" customFormat="1" x14ac:dyDescent="0.25"/>
    <row r="1698" s="47" customFormat="1" x14ac:dyDescent="0.25"/>
    <row r="1699" s="47" customFormat="1" x14ac:dyDescent="0.25"/>
    <row r="1700" s="47" customFormat="1" x14ac:dyDescent="0.25"/>
    <row r="1701" s="47" customFormat="1" x14ac:dyDescent="0.25"/>
    <row r="1702" s="47" customFormat="1" x14ac:dyDescent="0.25"/>
    <row r="1703" s="47" customFormat="1" x14ac:dyDescent="0.25"/>
    <row r="1704" s="47" customFormat="1" x14ac:dyDescent="0.25"/>
    <row r="1705" s="47" customFormat="1" x14ac:dyDescent="0.25"/>
    <row r="1706" s="47" customFormat="1" x14ac:dyDescent="0.25"/>
    <row r="1707" s="47" customFormat="1" x14ac:dyDescent="0.25"/>
    <row r="1708" s="47" customFormat="1" x14ac:dyDescent="0.25"/>
    <row r="1709" s="47" customFormat="1" x14ac:dyDescent="0.25"/>
    <row r="1710" s="47" customFormat="1" x14ac:dyDescent="0.25"/>
    <row r="1711" s="47" customFormat="1" x14ac:dyDescent="0.25"/>
    <row r="1712" s="47" customFormat="1" x14ac:dyDescent="0.25"/>
    <row r="1713" s="47" customFormat="1" x14ac:dyDescent="0.25"/>
    <row r="1714" s="47" customFormat="1" x14ac:dyDescent="0.25"/>
    <row r="1715" s="47" customFormat="1" x14ac:dyDescent="0.25"/>
    <row r="1716" s="47" customFormat="1" x14ac:dyDescent="0.25"/>
    <row r="1717" s="47" customFormat="1" x14ac:dyDescent="0.25"/>
    <row r="1718" s="47" customFormat="1" x14ac:dyDescent="0.25"/>
    <row r="1719" s="47" customFormat="1" x14ac:dyDescent="0.25"/>
    <row r="1720" s="47" customFormat="1" x14ac:dyDescent="0.25"/>
    <row r="1721" s="47" customFormat="1" x14ac:dyDescent="0.25"/>
    <row r="1722" s="47" customFormat="1" x14ac:dyDescent="0.25"/>
    <row r="1723" s="47" customFormat="1" x14ac:dyDescent="0.25"/>
    <row r="1724" s="47" customFormat="1" x14ac:dyDescent="0.25"/>
    <row r="1725" s="47" customFormat="1" x14ac:dyDescent="0.25"/>
    <row r="1726" s="47" customFormat="1" x14ac:dyDescent="0.25"/>
    <row r="1727" s="47" customFormat="1" x14ac:dyDescent="0.25"/>
    <row r="1728" s="47" customFormat="1" x14ac:dyDescent="0.25"/>
    <row r="1729" s="47" customFormat="1" x14ac:dyDescent="0.25"/>
    <row r="1730" s="47" customFormat="1" x14ac:dyDescent="0.25"/>
    <row r="1731" s="47" customFormat="1" x14ac:dyDescent="0.25"/>
    <row r="1732" s="47" customFormat="1" x14ac:dyDescent="0.25"/>
    <row r="1733" s="47" customFormat="1" x14ac:dyDescent="0.25"/>
    <row r="1734" s="47" customFormat="1" x14ac:dyDescent="0.25"/>
    <row r="1735" s="47" customFormat="1" x14ac:dyDescent="0.25"/>
    <row r="1736" s="47" customFormat="1" x14ac:dyDescent="0.25"/>
    <row r="1737" s="47" customFormat="1" x14ac:dyDescent="0.25"/>
    <row r="1738" s="47" customFormat="1" x14ac:dyDescent="0.25"/>
    <row r="1739" s="47" customFormat="1" x14ac:dyDescent="0.25"/>
    <row r="1740" s="47" customFormat="1" x14ac:dyDescent="0.25"/>
    <row r="1741" s="47" customFormat="1" x14ac:dyDescent="0.25"/>
    <row r="1742" s="47" customFormat="1" x14ac:dyDescent="0.25"/>
    <row r="1743" s="47" customFormat="1" x14ac:dyDescent="0.25"/>
    <row r="1744" s="47" customFormat="1" x14ac:dyDescent="0.25"/>
    <row r="1745" s="47" customFormat="1" x14ac:dyDescent="0.25"/>
    <row r="1746" s="47" customFormat="1" x14ac:dyDescent="0.25"/>
    <row r="1747" s="47" customFormat="1" x14ac:dyDescent="0.25"/>
    <row r="1748" s="47" customFormat="1" x14ac:dyDescent="0.25"/>
    <row r="1749" s="47" customFormat="1" x14ac:dyDescent="0.25"/>
    <row r="1750" s="47" customFormat="1" x14ac:dyDescent="0.25"/>
    <row r="1751" s="47" customFormat="1" x14ac:dyDescent="0.25"/>
    <row r="1752" s="47" customFormat="1" x14ac:dyDescent="0.25"/>
    <row r="1753" s="47" customFormat="1" x14ac:dyDescent="0.25"/>
    <row r="1754" s="47" customFormat="1" x14ac:dyDescent="0.25"/>
    <row r="1755" s="47" customFormat="1" x14ac:dyDescent="0.25"/>
    <row r="1756" s="47" customFormat="1" x14ac:dyDescent="0.25"/>
    <row r="1757" s="47" customFormat="1" x14ac:dyDescent="0.25"/>
    <row r="1758" s="47" customFormat="1" x14ac:dyDescent="0.25"/>
    <row r="1759" s="47" customFormat="1" x14ac:dyDescent="0.25"/>
    <row r="1760" s="47" customFormat="1" x14ac:dyDescent="0.25"/>
    <row r="1761" s="47" customFormat="1" x14ac:dyDescent="0.25"/>
    <row r="1762" s="47" customFormat="1" x14ac:dyDescent="0.25"/>
    <row r="1763" s="47" customFormat="1" x14ac:dyDescent="0.25"/>
    <row r="1764" s="47" customFormat="1" x14ac:dyDescent="0.25"/>
    <row r="1765" s="47" customFormat="1" x14ac:dyDescent="0.25"/>
    <row r="1766" s="47" customFormat="1" x14ac:dyDescent="0.25"/>
    <row r="1767" s="47" customFormat="1" x14ac:dyDescent="0.25"/>
    <row r="1768" s="47" customFormat="1" x14ac:dyDescent="0.25"/>
    <row r="1769" s="47" customFormat="1" x14ac:dyDescent="0.25"/>
    <row r="1770" s="47" customFormat="1" x14ac:dyDescent="0.25"/>
    <row r="1771" s="47" customFormat="1" x14ac:dyDescent="0.25"/>
    <row r="1772" s="47" customFormat="1" x14ac:dyDescent="0.25"/>
    <row r="1773" s="47" customFormat="1" x14ac:dyDescent="0.25"/>
    <row r="1774" s="47" customFormat="1" x14ac:dyDescent="0.25"/>
    <row r="1775" s="47" customFormat="1" x14ac:dyDescent="0.25"/>
    <row r="1776" s="47" customFormat="1" x14ac:dyDescent="0.25"/>
    <row r="1777" s="47" customFormat="1" x14ac:dyDescent="0.25"/>
    <row r="1778" s="47" customFormat="1" x14ac:dyDescent="0.25"/>
    <row r="1779" s="47" customFormat="1" x14ac:dyDescent="0.25"/>
    <row r="1780" s="47" customFormat="1" x14ac:dyDescent="0.25"/>
    <row r="1781" s="47" customFormat="1" x14ac:dyDescent="0.25"/>
    <row r="1782" s="47" customFormat="1" x14ac:dyDescent="0.25"/>
    <row r="1783" s="47" customFormat="1" x14ac:dyDescent="0.25"/>
    <row r="1784" s="47" customFormat="1" x14ac:dyDescent="0.25"/>
    <row r="1785" s="47" customFormat="1" x14ac:dyDescent="0.25"/>
    <row r="1786" s="47" customFormat="1" x14ac:dyDescent="0.25"/>
    <row r="1787" s="47" customFormat="1" x14ac:dyDescent="0.25"/>
    <row r="1788" s="47" customFormat="1" x14ac:dyDescent="0.25"/>
    <row r="1789" s="47" customFormat="1" x14ac:dyDescent="0.25"/>
    <row r="1790" s="47" customFormat="1" x14ac:dyDescent="0.25"/>
    <row r="1791" s="47" customFormat="1" x14ac:dyDescent="0.25"/>
    <row r="1792" s="47" customFormat="1" x14ac:dyDescent="0.25"/>
    <row r="1793" s="47" customFormat="1" x14ac:dyDescent="0.25"/>
    <row r="1794" s="47" customFormat="1" x14ac:dyDescent="0.25"/>
    <row r="1795" s="47" customFormat="1" x14ac:dyDescent="0.25"/>
    <row r="1796" s="47" customFormat="1" x14ac:dyDescent="0.25"/>
    <row r="1797" s="47" customFormat="1" x14ac:dyDescent="0.25"/>
    <row r="1798" s="47" customFormat="1" x14ac:dyDescent="0.25"/>
    <row r="1799" s="47" customFormat="1" x14ac:dyDescent="0.25"/>
    <row r="1800" s="47" customFormat="1" x14ac:dyDescent="0.25"/>
    <row r="1801" s="47" customFormat="1" x14ac:dyDescent="0.25"/>
    <row r="1802" s="47" customFormat="1" x14ac:dyDescent="0.25"/>
    <row r="1803" s="47" customFormat="1" x14ac:dyDescent="0.25"/>
    <row r="1804" s="47" customFormat="1" x14ac:dyDescent="0.25"/>
    <row r="1805" s="47" customFormat="1" x14ac:dyDescent="0.25"/>
    <row r="1806" s="47" customFormat="1" x14ac:dyDescent="0.25"/>
    <row r="1807" s="47" customFormat="1" x14ac:dyDescent="0.25"/>
    <row r="1808" s="47" customFormat="1" x14ac:dyDescent="0.25"/>
    <row r="1809" s="47" customFormat="1" x14ac:dyDescent="0.25"/>
    <row r="1810" s="47" customFormat="1" x14ac:dyDescent="0.25"/>
    <row r="1811" s="47" customFormat="1" x14ac:dyDescent="0.25"/>
    <row r="1812" s="47" customFormat="1" x14ac:dyDescent="0.25"/>
    <row r="1813" s="47" customFormat="1" x14ac:dyDescent="0.25"/>
    <row r="1814" s="47" customFormat="1" x14ac:dyDescent="0.25"/>
    <row r="1815" s="47" customFormat="1" x14ac:dyDescent="0.25"/>
    <row r="1816" s="47" customFormat="1" x14ac:dyDescent="0.25"/>
    <row r="1817" s="47" customFormat="1" x14ac:dyDescent="0.25"/>
    <row r="1818" s="47" customFormat="1" x14ac:dyDescent="0.25"/>
    <row r="1819" s="47" customFormat="1" x14ac:dyDescent="0.25"/>
    <row r="1820" s="47" customFormat="1" x14ac:dyDescent="0.25"/>
    <row r="1821" s="47" customFormat="1" x14ac:dyDescent="0.25"/>
    <row r="1822" s="47" customFormat="1" x14ac:dyDescent="0.25"/>
    <row r="1823" s="47" customFormat="1" x14ac:dyDescent="0.25"/>
    <row r="1824" s="47" customFormat="1" x14ac:dyDescent="0.25"/>
    <row r="1825" s="47" customFormat="1" x14ac:dyDescent="0.25"/>
    <row r="1826" s="47" customFormat="1" x14ac:dyDescent="0.25"/>
    <row r="1827" s="47" customFormat="1" x14ac:dyDescent="0.25"/>
    <row r="1828" s="47" customFormat="1" x14ac:dyDescent="0.25"/>
    <row r="1829" s="47" customFormat="1" x14ac:dyDescent="0.25"/>
    <row r="1830" s="47" customFormat="1" x14ac:dyDescent="0.25"/>
    <row r="1831" s="47" customFormat="1" x14ac:dyDescent="0.25"/>
    <row r="1832" s="47" customFormat="1" x14ac:dyDescent="0.25"/>
    <row r="1833" s="47" customFormat="1" x14ac:dyDescent="0.25"/>
    <row r="1834" s="47" customFormat="1" x14ac:dyDescent="0.25"/>
    <row r="1835" s="47" customFormat="1" x14ac:dyDescent="0.25"/>
    <row r="1836" s="47" customFormat="1" x14ac:dyDescent="0.25"/>
    <row r="1837" s="47" customFormat="1" x14ac:dyDescent="0.25"/>
    <row r="1838" s="47" customFormat="1" x14ac:dyDescent="0.25"/>
    <row r="1839" s="47" customFormat="1" x14ac:dyDescent="0.25"/>
    <row r="1840" s="47" customFormat="1" x14ac:dyDescent="0.25"/>
    <row r="1841" s="47" customFormat="1" x14ac:dyDescent="0.25"/>
    <row r="1842" s="47" customFormat="1" x14ac:dyDescent="0.25"/>
    <row r="1843" s="47" customFormat="1" x14ac:dyDescent="0.25"/>
    <row r="1844" s="47" customFormat="1" x14ac:dyDescent="0.25"/>
    <row r="1845" s="47" customFormat="1" x14ac:dyDescent="0.25"/>
    <row r="1846" s="47" customFormat="1" x14ac:dyDescent="0.25"/>
    <row r="1847" s="47" customFormat="1" x14ac:dyDescent="0.25"/>
    <row r="1848" s="47" customFormat="1" x14ac:dyDescent="0.25"/>
    <row r="1849" s="47" customFormat="1" x14ac:dyDescent="0.25"/>
    <row r="1850" s="47" customFormat="1" x14ac:dyDescent="0.25"/>
    <row r="1851" s="47" customFormat="1" x14ac:dyDescent="0.25"/>
    <row r="1852" s="47" customFormat="1" x14ac:dyDescent="0.25"/>
    <row r="1853" s="47" customFormat="1" x14ac:dyDescent="0.25"/>
  </sheetData>
  <mergeCells count="59">
    <mergeCell ref="AJ27:AO27"/>
    <mergeCell ref="AP27:AU27"/>
    <mergeCell ref="AJ3:AO3"/>
    <mergeCell ref="AP3:AV3"/>
    <mergeCell ref="AJ4:AO4"/>
    <mergeCell ref="AP4:AU4"/>
    <mergeCell ref="AJ13:AO13"/>
    <mergeCell ref="AP13:AU13"/>
    <mergeCell ref="C44:J44"/>
    <mergeCell ref="A43:A48"/>
    <mergeCell ref="A49:J49"/>
    <mergeCell ref="D45:J45"/>
    <mergeCell ref="D46:J46"/>
    <mergeCell ref="D47:J47"/>
    <mergeCell ref="D48:J48"/>
    <mergeCell ref="C37:J37"/>
    <mergeCell ref="A35:A41"/>
    <mergeCell ref="A42:J42"/>
    <mergeCell ref="D38:J38"/>
    <mergeCell ref="D39:J39"/>
    <mergeCell ref="D40:J40"/>
    <mergeCell ref="D41:J41"/>
    <mergeCell ref="C29:J29"/>
    <mergeCell ref="A27:A33"/>
    <mergeCell ref="A34:J34"/>
    <mergeCell ref="D30:J30"/>
    <mergeCell ref="D31:J31"/>
    <mergeCell ref="D32:J32"/>
    <mergeCell ref="D33:J33"/>
    <mergeCell ref="A50:J50"/>
    <mergeCell ref="A51:J51"/>
    <mergeCell ref="A2:K2"/>
    <mergeCell ref="A21:J21"/>
    <mergeCell ref="D35:D36"/>
    <mergeCell ref="B35:B36"/>
    <mergeCell ref="A25:K25"/>
    <mergeCell ref="A24:K24"/>
    <mergeCell ref="D27:D28"/>
    <mergeCell ref="B27:B28"/>
    <mergeCell ref="A4:A11"/>
    <mergeCell ref="C7:J7"/>
    <mergeCell ref="C15:J15"/>
    <mergeCell ref="A20:J20"/>
    <mergeCell ref="A13:A19"/>
    <mergeCell ref="D16:J16"/>
    <mergeCell ref="A1:J1"/>
    <mergeCell ref="B4:B6"/>
    <mergeCell ref="C27:C28"/>
    <mergeCell ref="C13:C14"/>
    <mergeCell ref="D13:D14"/>
    <mergeCell ref="B13:B14"/>
    <mergeCell ref="D8:J8"/>
    <mergeCell ref="D9:J9"/>
    <mergeCell ref="D10:J10"/>
    <mergeCell ref="D11:J11"/>
    <mergeCell ref="A12:J12"/>
    <mergeCell ref="D17:J17"/>
    <mergeCell ref="D18:J18"/>
    <mergeCell ref="D19:J1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HONORARIOS!$A$5:$A$25</xm:f>
          </x14:formula1>
          <xm:sqref>E35:E36 E43</xm:sqref>
        </x14:dataValidation>
        <x14:dataValidation type="list" allowBlank="1" showInputMessage="1" showErrorMessage="1">
          <x14:formula1>
            <xm:f>HONORARIOS!$I$10:$I$11</xm:f>
          </x14:formula1>
          <xm:sqref>C9:C11 C17:C19 C31:C33 C39:C41 C46:C48 L9:L11 N9:N11 P9:P11 R9:R11 T9:T11 V9:V11 X9:X11 Z9:Z11 AB9:AB11 AD9:AD11 AF9:AF11 AH9:AH11 L17:L19 N17:N19 P17:P19 R17:R19 T17:T19 V17:V19 X17:X19 Z17:Z19 AB17:AB19 AD17:AD19 AF17:AF19 AH17:AH19 L31:L33 N31:N33 P31:P33 R31:R33 T31:T33 V31:V33 X31:X33 Z31:Z33 AB31:AB33 AD31:AD33 AF31:AF33 AH31:AH33 L39:L41 N39:N41 P39:P41 R39:R41 T39:T41 V39:V41 X39:X41 Z39:Z41 AB39:AB41 AD39:AD41 AF39:AF41 AH39:AH41 L46:L48 N46:N48 P46:P48 R46:R48 T46:T48 V46:V48 X46:X48 Z46:Z48 AB46:AB48 AD46:AD48 AF46:AF48 AH46:AH48</xm:sqref>
        </x14:dataValidation>
        <x14:dataValidation type="list" allowBlank="1" showInputMessage="1" showErrorMessage="1">
          <x14:formula1>
            <xm:f>HONORARIOS!$J$8:$J$12</xm:f>
          </x14:formula1>
          <xm:sqref>C8 C16 C30 C38 C45 L8 N8 P8 R8 T8 V8 X8 Z8 AB8 AD8 AF8 AH8 L16 N16 P16 R16 T16 V16 X16 Z16 AB16 AD16 AF16 AH16 L30 N30 P30 R30 T30 V30 X30 Z30 AB30 AD30 AF30 AH30 L38 N38 P38 R38 T38 V38 X38 Z38 AB38 AD38 AF38 AH38 L45 N45 P45 R45 T45 V45 X45 Z45 AB45 AD45 AF45 AH45</xm:sqref>
        </x14:dataValidation>
        <x14:dataValidation type="list" allowBlank="1" showInputMessage="1" showErrorMessage="1">
          <x14:formula1>
            <xm:f>HONORARIOS!$A$5:$A$50</xm:f>
          </x14:formula1>
          <xm:sqref>E4:E6 E13:E14 E27:E28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T741"/>
  <sheetViews>
    <sheetView topLeftCell="A38" zoomScale="80" zoomScaleNormal="80" workbookViewId="0">
      <selection activeCell="F4" sqref="F4"/>
    </sheetView>
  </sheetViews>
  <sheetFormatPr baseColWidth="10" defaultRowHeight="15" x14ac:dyDescent="0.25"/>
  <cols>
    <col min="1" max="1" width="22.140625" customWidth="1"/>
    <col min="2" max="2" width="21.85546875" customWidth="1"/>
    <col min="3" max="3" width="39.7109375" customWidth="1"/>
    <col min="4" max="4" width="16.42578125" bestFit="1" customWidth="1"/>
    <col min="5" max="5" width="11.85546875" customWidth="1"/>
    <col min="6" max="6" width="51.42578125" customWidth="1"/>
    <col min="8" max="9" width="19.5703125" customWidth="1"/>
    <col min="10" max="10" width="14.42578125" customWidth="1"/>
    <col min="11" max="11" width="19.85546875" customWidth="1"/>
    <col min="12" max="12" width="13.42578125" style="53" customWidth="1"/>
    <col min="13" max="13" width="21.28515625" style="47" customWidth="1"/>
    <col min="14" max="14" width="14.42578125" style="47" customWidth="1"/>
    <col min="15" max="15" width="20.7109375" style="47" customWidth="1"/>
    <col min="16" max="16" width="14.42578125" style="47" customWidth="1"/>
    <col min="17" max="17" width="20" style="47" customWidth="1"/>
    <col min="18" max="18" width="14.42578125" style="47" customWidth="1"/>
    <col min="19" max="19" width="19.85546875" style="47" customWidth="1"/>
    <col min="20" max="20" width="14.42578125" style="47" customWidth="1"/>
    <col min="21" max="21" width="20.85546875" style="47" customWidth="1"/>
    <col min="22" max="22" width="14.42578125" style="47" customWidth="1"/>
    <col min="23" max="23" width="20.5703125" style="47" customWidth="1"/>
    <col min="24" max="24" width="14.42578125" style="47" customWidth="1"/>
    <col min="25" max="25" width="20.140625" style="47" customWidth="1"/>
    <col min="26" max="26" width="14.42578125" style="47" customWidth="1"/>
    <col min="27" max="27" width="20.140625" style="47" customWidth="1"/>
    <col min="28" max="28" width="14.42578125" style="47" customWidth="1"/>
    <col min="29" max="29" width="20.85546875" style="47" customWidth="1"/>
    <col min="30" max="30" width="14.42578125" style="47" customWidth="1"/>
    <col min="31" max="31" width="20.28515625" style="47" customWidth="1"/>
    <col min="32" max="32" width="14.42578125" style="47" customWidth="1"/>
    <col min="33" max="33" width="19.5703125" style="47" customWidth="1"/>
    <col min="34" max="34" width="14.42578125" style="47" customWidth="1"/>
    <col min="35" max="35" width="21.28515625" style="47" customWidth="1"/>
    <col min="36" max="332" width="11.42578125" style="47"/>
  </cols>
  <sheetData>
    <row r="1" spans="1:332" ht="60" customHeight="1" thickBot="1" x14ac:dyDescent="0.3">
      <c r="A1" s="527" t="s">
        <v>208</v>
      </c>
      <c r="B1" s="528"/>
      <c r="C1" s="528"/>
      <c r="D1" s="528"/>
      <c r="E1" s="528"/>
      <c r="F1" s="528"/>
      <c r="G1" s="528"/>
      <c r="H1" s="528"/>
      <c r="I1" s="528"/>
      <c r="J1" s="528"/>
      <c r="K1" s="528"/>
      <c r="L1" s="216"/>
      <c r="M1" s="72"/>
      <c r="N1" s="72"/>
      <c r="O1" s="72"/>
      <c r="P1" s="72"/>
      <c r="Q1" s="72"/>
      <c r="R1" s="72"/>
      <c r="S1" s="72"/>
      <c r="T1" s="72"/>
      <c r="U1" s="72"/>
      <c r="V1" s="72"/>
      <c r="W1" s="72"/>
      <c r="X1" s="72"/>
      <c r="Y1" s="72"/>
      <c r="Z1" s="72"/>
      <c r="AA1" s="72"/>
      <c r="AB1" s="72"/>
    </row>
    <row r="2" spans="1:332" ht="15.75" thickBot="1" x14ac:dyDescent="0.3">
      <c r="A2" s="485" t="s">
        <v>2</v>
      </c>
      <c r="B2" s="485"/>
      <c r="C2" s="485"/>
      <c r="D2" s="485"/>
      <c r="E2" s="485"/>
      <c r="F2" s="485"/>
      <c r="G2" s="485"/>
      <c r="H2" s="485"/>
      <c r="I2" s="485"/>
      <c r="J2" s="485"/>
      <c r="K2" s="485"/>
      <c r="L2" s="102"/>
      <c r="M2" s="205">
        <v>1.0328832752791366</v>
      </c>
      <c r="N2" s="204"/>
      <c r="O2" s="205">
        <v>1.0667309266444205</v>
      </c>
      <c r="P2" s="204"/>
      <c r="Q2" s="205">
        <v>1.1007752334453451</v>
      </c>
      <c r="R2" s="204"/>
      <c r="S2" s="205">
        <v>1.1359444285376925</v>
      </c>
      <c r="T2" s="204"/>
      <c r="U2" s="205">
        <v>1.1718378943935353</v>
      </c>
      <c r="V2" s="204"/>
      <c r="W2" s="205">
        <v>1.2085196208340565</v>
      </c>
      <c r="X2" s="204"/>
      <c r="Y2" s="205">
        <v>1.2457877968277771</v>
      </c>
      <c r="Z2" s="204"/>
      <c r="AA2" s="205">
        <v>1.2836019905610632</v>
      </c>
      <c r="AB2" s="204"/>
      <c r="AC2" s="205">
        <v>1.3224442401340015</v>
      </c>
      <c r="AD2" s="204"/>
      <c r="AE2" s="205">
        <v>1.3631619032051636</v>
      </c>
      <c r="AF2" s="204"/>
      <c r="AG2" s="205">
        <v>1.4043449669096169</v>
      </c>
      <c r="AH2" s="204"/>
      <c r="AI2" s="205">
        <v>1.4471811771038039</v>
      </c>
    </row>
    <row r="3" spans="1:332" ht="75.75" thickBot="1" x14ac:dyDescent="0.3">
      <c r="A3" s="27" t="s">
        <v>3</v>
      </c>
      <c r="B3" s="27" t="s">
        <v>13</v>
      </c>
      <c r="C3" s="27" t="s">
        <v>74</v>
      </c>
      <c r="D3" s="27" t="s">
        <v>38</v>
      </c>
      <c r="E3" s="27" t="s">
        <v>1</v>
      </c>
      <c r="F3" s="28" t="s">
        <v>40</v>
      </c>
      <c r="G3" s="28" t="s">
        <v>37</v>
      </c>
      <c r="H3" s="28" t="s">
        <v>105</v>
      </c>
      <c r="I3" s="28" t="s">
        <v>106</v>
      </c>
      <c r="J3" s="28" t="s">
        <v>41</v>
      </c>
      <c r="K3" s="172" t="s">
        <v>104</v>
      </c>
      <c r="L3" s="167" t="s">
        <v>110</v>
      </c>
      <c r="M3" s="264" t="s">
        <v>111</v>
      </c>
      <c r="N3" s="165" t="s">
        <v>110</v>
      </c>
      <c r="O3" s="264" t="s">
        <v>112</v>
      </c>
      <c r="P3" s="165" t="s">
        <v>110</v>
      </c>
      <c r="Q3" s="264" t="s">
        <v>113</v>
      </c>
      <c r="R3" s="165" t="s">
        <v>110</v>
      </c>
      <c r="S3" s="264" t="s">
        <v>114</v>
      </c>
      <c r="T3" s="165" t="s">
        <v>110</v>
      </c>
      <c r="U3" s="264" t="s">
        <v>115</v>
      </c>
      <c r="V3" s="165" t="s">
        <v>110</v>
      </c>
      <c r="W3" s="264" t="s">
        <v>116</v>
      </c>
      <c r="X3" s="165" t="s">
        <v>110</v>
      </c>
      <c r="Y3" s="264" t="s">
        <v>117</v>
      </c>
      <c r="Z3" s="165" t="s">
        <v>110</v>
      </c>
      <c r="AA3" s="264" t="s">
        <v>118</v>
      </c>
      <c r="AB3" s="165" t="s">
        <v>110</v>
      </c>
      <c r="AC3" s="264" t="s">
        <v>119</v>
      </c>
      <c r="AD3" s="165" t="s">
        <v>110</v>
      </c>
      <c r="AE3" s="264" t="s">
        <v>120</v>
      </c>
      <c r="AF3" s="165" t="s">
        <v>110</v>
      </c>
      <c r="AG3" s="264" t="s">
        <v>121</v>
      </c>
      <c r="AH3" s="165" t="s">
        <v>110</v>
      </c>
      <c r="AI3" s="264" t="s">
        <v>122</v>
      </c>
      <c r="AJ3" s="479" t="s">
        <v>150</v>
      </c>
      <c r="AK3" s="480"/>
      <c r="AL3" s="480"/>
      <c r="AM3" s="480"/>
      <c r="AN3" s="480"/>
      <c r="AO3" s="480"/>
      <c r="AP3" s="480" t="s">
        <v>151</v>
      </c>
      <c r="AQ3" s="480"/>
      <c r="AR3" s="480"/>
      <c r="AS3" s="480"/>
      <c r="AT3" s="480"/>
      <c r="AU3" s="480"/>
      <c r="AV3" s="480"/>
    </row>
    <row r="4" spans="1:332" ht="93.75" customHeight="1" thickBot="1" x14ac:dyDescent="0.3">
      <c r="A4" s="531" t="s">
        <v>167</v>
      </c>
      <c r="B4" s="435"/>
      <c r="C4" s="524"/>
      <c r="D4" s="435"/>
      <c r="E4" s="30">
        <v>46</v>
      </c>
      <c r="F4" s="32" t="str">
        <f>VLOOKUP(E4,HONORARIOS!A5:G50,2,0)</f>
        <v>SIN VALOR DETERMINADO</v>
      </c>
      <c r="G4" s="30">
        <v>1</v>
      </c>
      <c r="H4" s="103">
        <v>0</v>
      </c>
      <c r="I4" s="103">
        <f>+H4*G4</f>
        <v>0</v>
      </c>
      <c r="J4" s="31">
        <v>12</v>
      </c>
      <c r="K4" s="110">
        <f>+I4*J4</f>
        <v>0</v>
      </c>
      <c r="L4" s="190"/>
      <c r="M4" s="185"/>
      <c r="O4" s="185"/>
      <c r="Q4" s="185"/>
      <c r="S4" s="185"/>
      <c r="U4" s="185"/>
      <c r="W4" s="185"/>
      <c r="Y4" s="185"/>
      <c r="AA4" s="185"/>
      <c r="AC4" s="185"/>
      <c r="AE4" s="185"/>
      <c r="AG4" s="185"/>
      <c r="AI4" s="185"/>
      <c r="AJ4" s="479"/>
      <c r="AK4" s="480"/>
      <c r="AL4" s="480"/>
      <c r="AM4" s="480"/>
      <c r="AN4" s="480"/>
      <c r="AO4" s="480"/>
      <c r="AP4" s="537" t="s">
        <v>199</v>
      </c>
      <c r="AQ4" s="480"/>
      <c r="AR4" s="480" t="s">
        <v>172</v>
      </c>
      <c r="AS4" s="480"/>
      <c r="AT4" s="480"/>
      <c r="AU4" s="480"/>
      <c r="AV4" s="480"/>
      <c r="AW4" s="480"/>
      <c r="AX4" s="480"/>
      <c r="AY4" s="480"/>
    </row>
    <row r="5" spans="1:332" ht="57.75" customHeight="1" thickBot="1" x14ac:dyDescent="0.3">
      <c r="A5" s="532"/>
      <c r="B5" s="517"/>
      <c r="C5" s="525"/>
      <c r="D5" s="517"/>
      <c r="E5" s="30">
        <v>46</v>
      </c>
      <c r="F5" s="32" t="str">
        <f>VLOOKUP(E5,HONORARIOS!A6:G50,2,0)</f>
        <v>SIN VALOR DETERMINADO</v>
      </c>
      <c r="G5" s="30">
        <v>3</v>
      </c>
      <c r="H5" s="103">
        <v>0</v>
      </c>
      <c r="I5" s="103">
        <f>+H5*G5</f>
        <v>0</v>
      </c>
      <c r="J5" s="31">
        <v>12</v>
      </c>
      <c r="K5" s="110">
        <f>+I5*J5</f>
        <v>0</v>
      </c>
      <c r="L5" s="190"/>
      <c r="M5" s="185"/>
      <c r="O5" s="185"/>
      <c r="Q5" s="185"/>
      <c r="S5" s="185"/>
      <c r="U5" s="185"/>
      <c r="W5" s="185"/>
      <c r="Y5" s="185"/>
      <c r="AA5" s="185"/>
      <c r="AC5" s="185"/>
      <c r="AE5" s="185"/>
      <c r="AG5" s="185"/>
      <c r="AI5" s="185"/>
    </row>
    <row r="6" spans="1:332" ht="51" customHeight="1" thickBot="1" x14ac:dyDescent="0.3">
      <c r="A6" s="532"/>
      <c r="B6" s="436"/>
      <c r="C6" s="526"/>
      <c r="D6" s="436"/>
      <c r="E6" s="30">
        <v>46</v>
      </c>
      <c r="F6" s="74" t="str">
        <f>VLOOKUP(E6,HONORARIOS!A7:G50,2,0)</f>
        <v>SIN VALOR DETERMINADO</v>
      </c>
      <c r="G6" s="30">
        <v>2</v>
      </c>
      <c r="H6" s="103">
        <v>0</v>
      </c>
      <c r="I6" s="103">
        <f>+H6*G6</f>
        <v>0</v>
      </c>
      <c r="J6" s="31">
        <v>12</v>
      </c>
      <c r="K6" s="110">
        <f>+I6*J6</f>
        <v>0</v>
      </c>
      <c r="L6" s="190"/>
      <c r="M6" s="185"/>
      <c r="O6" s="185"/>
      <c r="Q6" s="185"/>
      <c r="S6" s="185"/>
      <c r="U6" s="185"/>
      <c r="W6" s="185"/>
      <c r="Y6" s="185"/>
      <c r="AA6" s="185"/>
      <c r="AC6" s="185"/>
      <c r="AE6" s="185"/>
      <c r="AG6" s="185"/>
      <c r="AI6" s="185"/>
    </row>
    <row r="7" spans="1:332" s="21" customFormat="1" ht="14.25" customHeight="1" thickBot="1" x14ac:dyDescent="0.3">
      <c r="A7" s="532"/>
      <c r="B7" s="39" t="s">
        <v>71</v>
      </c>
      <c r="C7" s="423"/>
      <c r="D7" s="424"/>
      <c r="E7" s="424"/>
      <c r="F7" s="424"/>
      <c r="G7" s="424"/>
      <c r="H7" s="424"/>
      <c r="I7" s="424"/>
      <c r="J7" s="425"/>
      <c r="K7" s="180">
        <f>SUM(K4:K6)</f>
        <v>0</v>
      </c>
      <c r="L7" s="186" t="s">
        <v>103</v>
      </c>
      <c r="M7" s="228">
        <f>+K7*M2</f>
        <v>0</v>
      </c>
      <c r="N7" s="171" t="s">
        <v>103</v>
      </c>
      <c r="O7" s="228"/>
      <c r="P7" s="171" t="s">
        <v>103</v>
      </c>
      <c r="Q7" s="228"/>
      <c r="R7" s="171" t="s">
        <v>103</v>
      </c>
      <c r="S7" s="228"/>
      <c r="T7" s="171" t="s">
        <v>103</v>
      </c>
      <c r="U7" s="228"/>
      <c r="V7" s="171" t="s">
        <v>103</v>
      </c>
      <c r="W7" s="228"/>
      <c r="X7" s="171" t="s">
        <v>103</v>
      </c>
      <c r="Y7" s="228"/>
      <c r="Z7" s="171" t="s">
        <v>103</v>
      </c>
      <c r="AA7" s="228"/>
      <c r="AB7" s="171" t="s">
        <v>103</v>
      </c>
      <c r="AC7" s="228"/>
      <c r="AD7" s="171" t="s">
        <v>103</v>
      </c>
      <c r="AE7" s="228"/>
      <c r="AF7" s="171" t="s">
        <v>103</v>
      </c>
      <c r="AG7" s="228"/>
      <c r="AH7" s="171" t="s">
        <v>103</v>
      </c>
      <c r="AI7" s="228"/>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c r="IY7" s="47"/>
      <c r="IZ7" s="47"/>
      <c r="JA7" s="47"/>
      <c r="JB7" s="47"/>
      <c r="JC7" s="47"/>
      <c r="JD7" s="47"/>
      <c r="JE7" s="47"/>
      <c r="JF7" s="47"/>
      <c r="JG7" s="47"/>
      <c r="JH7" s="47"/>
      <c r="JI7" s="47"/>
      <c r="JJ7" s="47"/>
      <c r="JK7" s="47"/>
      <c r="JL7" s="47"/>
      <c r="JM7" s="47"/>
      <c r="JN7" s="47"/>
      <c r="JO7" s="47"/>
      <c r="JP7" s="47"/>
      <c r="JQ7" s="47"/>
      <c r="JR7" s="47"/>
      <c r="JS7" s="47"/>
      <c r="JT7" s="47"/>
      <c r="JU7" s="47"/>
      <c r="JV7" s="47"/>
      <c r="JW7" s="47"/>
      <c r="JX7" s="47"/>
      <c r="JY7" s="47"/>
      <c r="JZ7" s="47"/>
      <c r="KA7" s="47"/>
      <c r="KB7" s="47"/>
      <c r="KC7" s="47"/>
      <c r="KD7" s="47"/>
      <c r="KE7" s="47"/>
      <c r="KF7" s="47"/>
      <c r="KG7" s="47"/>
      <c r="KH7" s="47"/>
      <c r="KI7" s="47"/>
      <c r="KJ7" s="47"/>
      <c r="KK7" s="47"/>
      <c r="KL7" s="47"/>
      <c r="KM7" s="47"/>
      <c r="KN7" s="47"/>
      <c r="KO7" s="47"/>
      <c r="KP7" s="47"/>
      <c r="KQ7" s="47"/>
      <c r="KR7" s="47"/>
      <c r="KS7" s="47"/>
      <c r="KT7" s="47"/>
      <c r="KU7" s="47"/>
      <c r="KV7" s="47"/>
      <c r="KW7" s="47"/>
      <c r="KX7" s="47"/>
      <c r="KY7" s="47"/>
      <c r="KZ7" s="47"/>
      <c r="LA7" s="47"/>
      <c r="LB7" s="47"/>
      <c r="LC7" s="47"/>
      <c r="LD7" s="47"/>
      <c r="LE7" s="47"/>
      <c r="LF7" s="47"/>
      <c r="LG7" s="47"/>
      <c r="LH7" s="47"/>
      <c r="LI7" s="47"/>
      <c r="LJ7" s="47"/>
      <c r="LK7" s="47"/>
      <c r="LL7" s="47"/>
      <c r="LM7" s="47"/>
      <c r="LN7" s="47"/>
      <c r="LO7" s="47"/>
      <c r="LP7" s="47"/>
      <c r="LQ7" s="47"/>
      <c r="LR7" s="47"/>
      <c r="LS7" s="47"/>
      <c r="LT7" s="47"/>
    </row>
    <row r="8" spans="1:332" ht="30.75" thickBot="1" x14ac:dyDescent="0.3">
      <c r="A8" s="532"/>
      <c r="B8" s="37" t="s">
        <v>98</v>
      </c>
      <c r="C8" s="36" t="s">
        <v>107</v>
      </c>
      <c r="D8" s="429"/>
      <c r="E8" s="430"/>
      <c r="F8" s="430"/>
      <c r="G8" s="430"/>
      <c r="H8" s="430"/>
      <c r="I8" s="430"/>
      <c r="J8" s="431"/>
      <c r="K8" s="110">
        <f>+IF(C8="Consultoria (25%)",K7*25%,0)+IF(C8="Obra (30%)",K7*30%,0)+IF(C8="Directo (20%)",K7*20%,0)+IF(C8="No aplica",0,0)+IF(C8="Directo (10%)",K7*10%,0)</f>
        <v>0</v>
      </c>
      <c r="L8" s="188" t="s">
        <v>107</v>
      </c>
      <c r="M8" s="187">
        <f>+IF(L8="Consultoria (25%)",M7*25%,0)+IF(L8="Obra (30%)",M7*30%,0)+IF(L8="Directo (20%)",M7*20%,0)+IF(L8="No aplica",0,0)+IF(L8="Directo (10%)",M7*10%,0)</f>
        <v>0</v>
      </c>
      <c r="N8" s="45" t="s">
        <v>107</v>
      </c>
      <c r="O8" s="187">
        <f>+IF(N8="Consultoria (25%)",O7*25%,0)+IF(N8="Obra (30%)",O7*30%,0)+IF(N8="Directo (20%)",O7*20%,0)+IF(N8="No aplica",0,0)+IF(N8="Directo (10%)",O7*10%,0)</f>
        <v>0</v>
      </c>
      <c r="P8" s="45" t="s">
        <v>107</v>
      </c>
      <c r="Q8" s="187">
        <f>+IF(P8="Consultoria (25%)",Q7*25%,0)+IF(P8="Obra (30%)",Q7*30%,0)+IF(P8="Directo (20%)",Q7*20%,0)+IF(P8="No aplica",0,0)+IF(P8="Directo (10%)",Q7*10%,0)</f>
        <v>0</v>
      </c>
      <c r="R8" s="45" t="s">
        <v>107</v>
      </c>
      <c r="S8" s="187">
        <f>+IF(R8="Consultoria (25%)",S7*25%,0)+IF(R8="Obra (30%)",S7*30%,0)+IF(R8="Directo (20%)",S7*20%,0)+IF(R8="No aplica",0,0)+IF(R8="Directo (10%)",S7*10%,0)</f>
        <v>0</v>
      </c>
      <c r="T8" s="45" t="s">
        <v>107</v>
      </c>
      <c r="U8" s="187">
        <f>+IF(T8="Consultoria (25%)",U7*25%,0)+IF(T8="Obra (30%)",U7*30%,0)+IF(T8="Directo (20%)",U7*20%,0)+IF(T8="No aplica",0,0)+IF(T8="Directo (10%)",U7*10%,0)</f>
        <v>0</v>
      </c>
      <c r="V8" s="45" t="s">
        <v>107</v>
      </c>
      <c r="W8" s="187">
        <f>+IF(V8="Consultoria (25%)",W7*25%,0)+IF(V8="Obra (30%)",W7*30%,0)+IF(V8="Directo (20%)",W7*20%,0)+IF(V8="No aplica",0,0)+IF(V8="Directo (10%)",W7*10%,0)</f>
        <v>0</v>
      </c>
      <c r="X8" s="45" t="s">
        <v>107</v>
      </c>
      <c r="Y8" s="187">
        <f>+IF(X8="Consultoria (25%)",Y7*25%,0)+IF(X8="Obra (30%)",Y7*30%,0)+IF(X8="Directo (20%)",Y7*20%,0)+IF(X8="No aplica",0,0)+IF(X8="Directo (10%)",Y7*10%,0)</f>
        <v>0</v>
      </c>
      <c r="Z8" s="45" t="s">
        <v>107</v>
      </c>
      <c r="AA8" s="187">
        <f>+IF(Z8="Consultoria (25%)",AA7*25%,0)+IF(Z8="Obra (30%)",AA7*30%,0)+IF(Z8="Directo (20%)",AA7*20%,0)+IF(Z8="No aplica",0,0)+IF(Z8="Directo (10%)",AA7*10%,0)</f>
        <v>0</v>
      </c>
      <c r="AB8" s="45" t="s">
        <v>107</v>
      </c>
      <c r="AC8" s="187">
        <f>+IF(AB8="Consultoria (25%)",AC7*25%,0)+IF(AB8="Obra (30%)",AC7*30%,0)+IF(AB8="Directo (20%)",AC7*20%,0)+IF(AB8="No aplica",0,0)+IF(AB8="Directo (10%)",AC7*10%,0)</f>
        <v>0</v>
      </c>
      <c r="AD8" s="45" t="s">
        <v>107</v>
      </c>
      <c r="AE8" s="187">
        <f>+IF(AD8="Consultoria (25%)",AE7*25%,0)+IF(AD8="Obra (30%)",AE7*30%,0)+IF(AD8="Directo (20%)",AE7*20%,0)+IF(AD8="No aplica",0,0)+IF(AD8="Directo (10%)",AE7*10%,0)</f>
        <v>0</v>
      </c>
      <c r="AF8" s="45" t="s">
        <v>107</v>
      </c>
      <c r="AG8" s="187">
        <f>+IF(AF8="Consultoria (25%)",AG7*25%,0)+IF(AF8="Obra (30%)",AG7*30%,0)+IF(AF8="Directo (20%)",AG7*20%,0)+IF(AF8="No aplica",0,0)+IF(AF8="Directo (10%)",AG7*10%,0)</f>
        <v>0</v>
      </c>
      <c r="AH8" s="45" t="s">
        <v>107</v>
      </c>
      <c r="AI8" s="187">
        <f>+IF(AH8="Consultoria (25%)",AI7*25%,0)+IF(AH8="Obra (30%)",AI7*30%,0)+IF(AH8="Directo (20%)",AI7*20%,0)+IF(AH8="No aplica",0,0)+IF(AH8="Directo (10%)",AI7*10%,0)</f>
        <v>0</v>
      </c>
    </row>
    <row r="9" spans="1:332" ht="30.75" thickBot="1" x14ac:dyDescent="0.3">
      <c r="A9" s="532"/>
      <c r="B9" s="37" t="s">
        <v>93</v>
      </c>
      <c r="C9" s="36" t="s">
        <v>70</v>
      </c>
      <c r="D9" s="432" t="s">
        <v>109</v>
      </c>
      <c r="E9" s="433"/>
      <c r="F9" s="433"/>
      <c r="G9" s="433"/>
      <c r="H9" s="433"/>
      <c r="I9" s="433"/>
      <c r="J9" s="434"/>
      <c r="K9" s="110">
        <f>+IF(C9="si",K7*10%,0)</f>
        <v>0</v>
      </c>
      <c r="L9" s="188" t="s">
        <v>70</v>
      </c>
      <c r="M9" s="187">
        <f>+IF(L9="si",M7*10%,0)</f>
        <v>0</v>
      </c>
      <c r="N9" s="45" t="s">
        <v>70</v>
      </c>
      <c r="O9" s="187">
        <f>+IF(N9="si",O7*10%,0)</f>
        <v>0</v>
      </c>
      <c r="P9" s="45" t="s">
        <v>70</v>
      </c>
      <c r="Q9" s="187">
        <f>+IF(P9="si",Q7*10%,0)</f>
        <v>0</v>
      </c>
      <c r="R9" s="45" t="s">
        <v>70</v>
      </c>
      <c r="S9" s="187">
        <f>+IF(R9="si",S7*10%,0)</f>
        <v>0</v>
      </c>
      <c r="T9" s="45" t="s">
        <v>70</v>
      </c>
      <c r="U9" s="187">
        <f>+IF(T9="si",U7*10%,0)</f>
        <v>0</v>
      </c>
      <c r="V9" s="45" t="s">
        <v>70</v>
      </c>
      <c r="W9" s="187">
        <f>+IF(V9="si",W7*10%,0)</f>
        <v>0</v>
      </c>
      <c r="X9" s="45" t="s">
        <v>70</v>
      </c>
      <c r="Y9" s="187">
        <f>+IF(X9="si",Y7*10%,0)</f>
        <v>0</v>
      </c>
      <c r="Z9" s="45" t="s">
        <v>70</v>
      </c>
      <c r="AA9" s="187">
        <f>+IF(Z9="si",AA7*10%,0)</f>
        <v>0</v>
      </c>
      <c r="AB9" s="45" t="s">
        <v>70</v>
      </c>
      <c r="AC9" s="187">
        <f>+IF(AB9="si",AC7*10%,0)</f>
        <v>0</v>
      </c>
      <c r="AD9" s="45" t="s">
        <v>70</v>
      </c>
      <c r="AE9" s="187">
        <f>+IF(AD9="si",AE7*10%,0)</f>
        <v>0</v>
      </c>
      <c r="AF9" s="45" t="s">
        <v>70</v>
      </c>
      <c r="AG9" s="187">
        <f>+IF(AF9="si",AG7*10%,0)</f>
        <v>0</v>
      </c>
      <c r="AH9" s="45" t="s">
        <v>70</v>
      </c>
      <c r="AI9" s="187">
        <f>+IF(AH9="si",AI7*10%,0)</f>
        <v>0</v>
      </c>
    </row>
    <row r="10" spans="1:332" ht="30.75" thickBot="1" x14ac:dyDescent="0.3">
      <c r="A10" s="532"/>
      <c r="B10" s="37" t="s">
        <v>94</v>
      </c>
      <c r="C10" s="36" t="s">
        <v>70</v>
      </c>
      <c r="D10" s="432"/>
      <c r="E10" s="433"/>
      <c r="F10" s="433"/>
      <c r="G10" s="433"/>
      <c r="H10" s="433"/>
      <c r="I10" s="433"/>
      <c r="J10" s="434"/>
      <c r="K10" s="110">
        <f>+IF(C10="si",K7*7%,0)</f>
        <v>0</v>
      </c>
      <c r="L10" s="188" t="s">
        <v>70</v>
      </c>
      <c r="M10" s="187">
        <f>+IF(L10="si",M7*7%,0)</f>
        <v>0</v>
      </c>
      <c r="N10" s="45" t="s">
        <v>70</v>
      </c>
      <c r="O10" s="187">
        <f>+IF(N10="si",O7*7%,0)</f>
        <v>0</v>
      </c>
      <c r="P10" s="45" t="s">
        <v>70</v>
      </c>
      <c r="Q10" s="187">
        <f>+IF(P10="si",Q7*7%,0)</f>
        <v>0</v>
      </c>
      <c r="R10" s="45" t="s">
        <v>70</v>
      </c>
      <c r="S10" s="187">
        <f>+IF(R10="si",S7*7%,0)</f>
        <v>0</v>
      </c>
      <c r="T10" s="45" t="s">
        <v>70</v>
      </c>
      <c r="U10" s="187">
        <f>+IF(T10="si",U7*7%,0)</f>
        <v>0</v>
      </c>
      <c r="V10" s="45" t="s">
        <v>70</v>
      </c>
      <c r="W10" s="187">
        <f>+IF(V10="si",W7*7%,0)</f>
        <v>0</v>
      </c>
      <c r="X10" s="45" t="s">
        <v>70</v>
      </c>
      <c r="Y10" s="187">
        <f>+IF(X10="si",Y7*7%,0)</f>
        <v>0</v>
      </c>
      <c r="Z10" s="45" t="s">
        <v>70</v>
      </c>
      <c r="AA10" s="187">
        <f>+IF(Z10="si",AA7*7%,0)</f>
        <v>0</v>
      </c>
      <c r="AB10" s="45" t="s">
        <v>70</v>
      </c>
      <c r="AC10" s="187">
        <f>+IF(AB10="si",AC7*7%,0)</f>
        <v>0</v>
      </c>
      <c r="AD10" s="45" t="s">
        <v>70</v>
      </c>
      <c r="AE10" s="187">
        <f>+IF(AD10="si",AE7*7%,0)</f>
        <v>0</v>
      </c>
      <c r="AF10" s="45" t="s">
        <v>70</v>
      </c>
      <c r="AG10" s="187">
        <f>+IF(AF10="si",AG7*7%,0)</f>
        <v>0</v>
      </c>
      <c r="AH10" s="45" t="s">
        <v>70</v>
      </c>
      <c r="AI10" s="187">
        <f>+IF(AH10="si",AI7*7%,0)</f>
        <v>0</v>
      </c>
    </row>
    <row r="11" spans="1:332" ht="20.25" customHeight="1" thickBot="1" x14ac:dyDescent="0.3">
      <c r="A11" s="533"/>
      <c r="B11" s="37" t="s">
        <v>95</v>
      </c>
      <c r="C11" s="36" t="s">
        <v>70</v>
      </c>
      <c r="D11" s="432"/>
      <c r="E11" s="433"/>
      <c r="F11" s="433"/>
      <c r="G11" s="433"/>
      <c r="H11" s="433"/>
      <c r="I11" s="433"/>
      <c r="J11" s="434"/>
      <c r="K11" s="110">
        <f>+IF(C11="si",K7*5%,0)</f>
        <v>0</v>
      </c>
      <c r="L11" s="188" t="s">
        <v>70</v>
      </c>
      <c r="M11" s="187">
        <f>+IF(L11="si",M7*5%,0)</f>
        <v>0</v>
      </c>
      <c r="N11" s="45" t="s">
        <v>70</v>
      </c>
      <c r="O11" s="187">
        <f>+IF(N11="si",O7*5%,0)</f>
        <v>0</v>
      </c>
      <c r="P11" s="45" t="s">
        <v>70</v>
      </c>
      <c r="Q11" s="187">
        <f>+IF(P11="si",Q7*5%,0)</f>
        <v>0</v>
      </c>
      <c r="R11" s="45" t="s">
        <v>70</v>
      </c>
      <c r="S11" s="187">
        <f>+IF(R11="si",S7*5%,0)</f>
        <v>0</v>
      </c>
      <c r="T11" s="45" t="s">
        <v>70</v>
      </c>
      <c r="U11" s="187">
        <f>+IF(T11="si",U7*5%,0)</f>
        <v>0</v>
      </c>
      <c r="V11" s="45" t="s">
        <v>70</v>
      </c>
      <c r="W11" s="187">
        <f>+IF(V11="si",W7*5%,0)</f>
        <v>0</v>
      </c>
      <c r="X11" s="45" t="s">
        <v>70</v>
      </c>
      <c r="Y11" s="187">
        <f>+IF(X11="si",Y7*5%,0)</f>
        <v>0</v>
      </c>
      <c r="Z11" s="45" t="s">
        <v>70</v>
      </c>
      <c r="AA11" s="187">
        <f>+IF(Z11="si",AA7*5%,0)</f>
        <v>0</v>
      </c>
      <c r="AB11" s="45" t="s">
        <v>70</v>
      </c>
      <c r="AC11" s="187">
        <f>+IF(AB11="si",AC7*5%,0)</f>
        <v>0</v>
      </c>
      <c r="AD11" s="45" t="s">
        <v>70</v>
      </c>
      <c r="AE11" s="187">
        <f>+IF(AD11="si",AE7*5%,0)</f>
        <v>0</v>
      </c>
      <c r="AF11" s="45" t="s">
        <v>70</v>
      </c>
      <c r="AG11" s="187">
        <f>+IF(AF11="si",AG7*5%,0)</f>
        <v>0</v>
      </c>
      <c r="AH11" s="45" t="s">
        <v>70</v>
      </c>
      <c r="AI11" s="187">
        <f>+IF(AH11="si",AI7*5%,0)</f>
        <v>0</v>
      </c>
    </row>
    <row r="12" spans="1:332" s="34" customFormat="1" ht="15.75" thickBot="1" x14ac:dyDescent="0.3">
      <c r="A12" s="426">
        <v>0</v>
      </c>
      <c r="B12" s="427"/>
      <c r="C12" s="427"/>
      <c r="D12" s="427"/>
      <c r="E12" s="427"/>
      <c r="F12" s="427"/>
      <c r="G12" s="427"/>
      <c r="H12" s="427"/>
      <c r="I12" s="427"/>
      <c r="J12" s="428"/>
      <c r="K12" s="217">
        <f>SUM(K7:K11)</f>
        <v>0</v>
      </c>
      <c r="L12" s="194"/>
      <c r="M12" s="199">
        <f>SUM(M7:M11)</f>
        <v>0</v>
      </c>
      <c r="N12" s="203"/>
      <c r="O12" s="199">
        <f>SUM(O7:O11)</f>
        <v>0</v>
      </c>
      <c r="P12" s="203"/>
      <c r="Q12" s="199">
        <f>SUM(Q7:Q11)</f>
        <v>0</v>
      </c>
      <c r="R12" s="203"/>
      <c r="S12" s="199">
        <f>SUM(S7:S11)</f>
        <v>0</v>
      </c>
      <c r="T12" s="203"/>
      <c r="U12" s="199">
        <f>SUM(U7:U11)</f>
        <v>0</v>
      </c>
      <c r="V12" s="203"/>
      <c r="W12" s="199">
        <f>SUM(W7:W11)</f>
        <v>0</v>
      </c>
      <c r="X12" s="203"/>
      <c r="Y12" s="199">
        <f>SUM(Y7:Y11)</f>
        <v>0</v>
      </c>
      <c r="Z12" s="203"/>
      <c r="AA12" s="199">
        <f>SUM(AA7:AA11)</f>
        <v>0</v>
      </c>
      <c r="AB12" s="203"/>
      <c r="AC12" s="199">
        <f>SUM(AC7:AC11)</f>
        <v>0</v>
      </c>
      <c r="AD12" s="203"/>
      <c r="AE12" s="199">
        <f>SUM(AE7:AE11)</f>
        <v>0</v>
      </c>
      <c r="AF12" s="203"/>
      <c r="AG12" s="199">
        <f>SUM(AG7:AG11)</f>
        <v>0</v>
      </c>
      <c r="AH12" s="203"/>
      <c r="AI12" s="199">
        <f>SUM(AI7:AI11)</f>
        <v>0</v>
      </c>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row>
    <row r="13" spans="1:332" ht="81" customHeight="1" thickBot="1" x14ac:dyDescent="0.3">
      <c r="A13" s="531" t="s">
        <v>168</v>
      </c>
      <c r="B13" s="435"/>
      <c r="C13" s="524"/>
      <c r="D13" s="435"/>
      <c r="E13" s="30">
        <v>46</v>
      </c>
      <c r="F13" s="32" t="str">
        <f>VLOOKUP(E13,HONORARIOS!A13:G50,2,0)</f>
        <v>SIN VALOR DETERMINADO</v>
      </c>
      <c r="G13" s="30">
        <v>1</v>
      </c>
      <c r="H13" s="107">
        <v>0</v>
      </c>
      <c r="I13" s="107">
        <f>+H13*G13</f>
        <v>0</v>
      </c>
      <c r="J13" s="73">
        <v>12</v>
      </c>
      <c r="K13" s="110">
        <f>+I13*J13</f>
        <v>0</v>
      </c>
      <c r="L13" s="190"/>
      <c r="M13" s="187"/>
      <c r="N13" s="105"/>
      <c r="O13" s="187"/>
      <c r="P13" s="105"/>
      <c r="Q13" s="187"/>
      <c r="R13" s="105"/>
      <c r="S13" s="187"/>
      <c r="T13" s="105"/>
      <c r="U13" s="187"/>
      <c r="V13" s="105"/>
      <c r="W13" s="187"/>
      <c r="X13" s="105"/>
      <c r="Y13" s="187"/>
      <c r="Z13" s="105"/>
      <c r="AA13" s="187"/>
      <c r="AB13" s="105"/>
      <c r="AC13" s="187"/>
      <c r="AD13" s="105"/>
      <c r="AE13" s="187"/>
      <c r="AF13" s="105"/>
      <c r="AG13" s="187"/>
      <c r="AH13" s="105"/>
      <c r="AI13" s="187"/>
    </row>
    <row r="14" spans="1:332" ht="81" customHeight="1" thickBot="1" x14ac:dyDescent="0.3">
      <c r="A14" s="532"/>
      <c r="B14" s="517"/>
      <c r="C14" s="525"/>
      <c r="D14" s="517"/>
      <c r="E14" s="30">
        <v>46</v>
      </c>
      <c r="F14" s="32" t="str">
        <f>VLOOKUP(E14,HONORARIOS!A14:G50,2,0)</f>
        <v>SIN VALOR DETERMINADO</v>
      </c>
      <c r="G14" s="30">
        <v>3</v>
      </c>
      <c r="H14" s="107">
        <v>0</v>
      </c>
      <c r="I14" s="107">
        <f>+H14*G14</f>
        <v>0</v>
      </c>
      <c r="J14" s="31">
        <v>12</v>
      </c>
      <c r="K14" s="110">
        <f>+I14*J14</f>
        <v>0</v>
      </c>
      <c r="L14" s="190"/>
      <c r="M14" s="187"/>
      <c r="N14" s="105"/>
      <c r="O14" s="187"/>
      <c r="P14" s="105"/>
      <c r="Q14" s="187"/>
      <c r="R14" s="105"/>
      <c r="S14" s="187"/>
      <c r="T14" s="105"/>
      <c r="U14" s="187"/>
      <c r="V14" s="105"/>
      <c r="W14" s="187"/>
      <c r="X14" s="105"/>
      <c r="Y14" s="187"/>
      <c r="Z14" s="105"/>
      <c r="AA14" s="187"/>
      <c r="AB14" s="105"/>
      <c r="AC14" s="187"/>
      <c r="AD14" s="105"/>
      <c r="AE14" s="187"/>
      <c r="AF14" s="105"/>
      <c r="AG14" s="187"/>
      <c r="AH14" s="105"/>
      <c r="AI14" s="187"/>
    </row>
    <row r="15" spans="1:332" ht="81" customHeight="1" thickBot="1" x14ac:dyDescent="0.3">
      <c r="A15" s="532"/>
      <c r="B15" s="436"/>
      <c r="C15" s="526"/>
      <c r="D15" s="436"/>
      <c r="E15" s="30">
        <v>46</v>
      </c>
      <c r="F15" s="32" t="str">
        <f>VLOOKUP(E15,HONORARIOS!A5:G50,2,0)</f>
        <v>SIN VALOR DETERMINADO</v>
      </c>
      <c r="G15" s="30">
        <v>2</v>
      </c>
      <c r="H15" s="107">
        <v>0</v>
      </c>
      <c r="I15" s="107">
        <f>+H15*G15</f>
        <v>0</v>
      </c>
      <c r="J15" s="31">
        <v>12</v>
      </c>
      <c r="K15" s="110">
        <f>+I15*J15</f>
        <v>0</v>
      </c>
      <c r="L15" s="190"/>
      <c r="M15" s="187"/>
      <c r="N15" s="105"/>
      <c r="O15" s="187"/>
      <c r="P15" s="105"/>
      <c r="Q15" s="187"/>
      <c r="R15" s="105"/>
      <c r="S15" s="187"/>
      <c r="T15" s="105"/>
      <c r="U15" s="187"/>
      <c r="V15" s="105"/>
      <c r="W15" s="187"/>
      <c r="X15" s="105"/>
      <c r="Y15" s="187"/>
      <c r="Z15" s="105"/>
      <c r="AA15" s="187"/>
      <c r="AB15" s="105"/>
      <c r="AC15" s="187"/>
      <c r="AD15" s="105"/>
      <c r="AE15" s="187"/>
      <c r="AF15" s="105"/>
      <c r="AG15" s="187"/>
      <c r="AH15" s="105"/>
      <c r="AI15" s="187"/>
    </row>
    <row r="16" spans="1:332" s="21" customFormat="1" ht="15.75" customHeight="1" thickBot="1" x14ac:dyDescent="0.3">
      <c r="A16" s="532"/>
      <c r="B16" s="39" t="s">
        <v>71</v>
      </c>
      <c r="C16" s="423"/>
      <c r="D16" s="424"/>
      <c r="E16" s="424"/>
      <c r="F16" s="424"/>
      <c r="G16" s="424"/>
      <c r="H16" s="424"/>
      <c r="I16" s="424"/>
      <c r="J16" s="424"/>
      <c r="K16" s="180">
        <f>SUM(K13:K15)</f>
        <v>0</v>
      </c>
      <c r="L16" s="186" t="s">
        <v>103</v>
      </c>
      <c r="M16" s="228"/>
      <c r="N16" s="171" t="s">
        <v>103</v>
      </c>
      <c r="O16" s="228"/>
      <c r="P16" s="171" t="s">
        <v>103</v>
      </c>
      <c r="Q16" s="228">
        <f>+K16*Q2</f>
        <v>0</v>
      </c>
      <c r="R16" s="171" t="s">
        <v>103</v>
      </c>
      <c r="S16" s="228"/>
      <c r="T16" s="171" t="s">
        <v>103</v>
      </c>
      <c r="U16" s="228"/>
      <c r="V16" s="171" t="s">
        <v>103</v>
      </c>
      <c r="W16" s="228"/>
      <c r="X16" s="171" t="s">
        <v>103</v>
      </c>
      <c r="Y16" s="228"/>
      <c r="Z16" s="171" t="s">
        <v>103</v>
      </c>
      <c r="AA16" s="228"/>
      <c r="AB16" s="171" t="s">
        <v>103</v>
      </c>
      <c r="AC16" s="228"/>
      <c r="AD16" s="171" t="s">
        <v>103</v>
      </c>
      <c r="AE16" s="228"/>
      <c r="AF16" s="171" t="s">
        <v>103</v>
      </c>
      <c r="AG16" s="228"/>
      <c r="AH16" s="171" t="s">
        <v>103</v>
      </c>
      <c r="AI16" s="228"/>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c r="IW16" s="47"/>
      <c r="IX16" s="47"/>
      <c r="IY16" s="47"/>
      <c r="IZ16" s="47"/>
      <c r="JA16" s="47"/>
      <c r="JB16" s="47"/>
      <c r="JC16" s="47"/>
      <c r="JD16" s="47"/>
      <c r="JE16" s="47"/>
      <c r="JF16" s="47"/>
      <c r="JG16" s="47"/>
      <c r="JH16" s="47"/>
      <c r="JI16" s="47"/>
      <c r="JJ16" s="47"/>
      <c r="JK16" s="47"/>
      <c r="JL16" s="47"/>
      <c r="JM16" s="47"/>
      <c r="JN16" s="47"/>
      <c r="JO16" s="47"/>
      <c r="JP16" s="47"/>
      <c r="JQ16" s="47"/>
      <c r="JR16" s="47"/>
      <c r="JS16" s="47"/>
      <c r="JT16" s="47"/>
      <c r="JU16" s="47"/>
      <c r="JV16" s="47"/>
      <c r="JW16" s="47"/>
      <c r="JX16" s="47"/>
      <c r="JY16" s="47"/>
      <c r="JZ16" s="47"/>
      <c r="KA16" s="47"/>
      <c r="KB16" s="47"/>
      <c r="KC16" s="47"/>
      <c r="KD16" s="47"/>
      <c r="KE16" s="47"/>
      <c r="KF16" s="47"/>
      <c r="KG16" s="47"/>
      <c r="KH16" s="47"/>
      <c r="KI16" s="47"/>
      <c r="KJ16" s="47"/>
      <c r="KK16" s="47"/>
      <c r="KL16" s="47"/>
      <c r="KM16" s="47"/>
      <c r="KN16" s="47"/>
      <c r="KO16" s="47"/>
      <c r="KP16" s="47"/>
      <c r="KQ16" s="47"/>
      <c r="KR16" s="47"/>
      <c r="KS16" s="47"/>
      <c r="KT16" s="47"/>
      <c r="KU16" s="47"/>
      <c r="KV16" s="47"/>
      <c r="KW16" s="47"/>
      <c r="KX16" s="47"/>
      <c r="KY16" s="47"/>
      <c r="KZ16" s="47"/>
      <c r="LA16" s="47"/>
      <c r="LB16" s="47"/>
      <c r="LC16" s="47"/>
      <c r="LD16" s="47"/>
      <c r="LE16" s="47"/>
      <c r="LF16" s="47"/>
      <c r="LG16" s="47"/>
      <c r="LH16" s="47"/>
      <c r="LI16" s="47"/>
      <c r="LJ16" s="47"/>
      <c r="LK16" s="47"/>
      <c r="LL16" s="47"/>
      <c r="LM16" s="47"/>
      <c r="LN16" s="47"/>
      <c r="LO16" s="47"/>
      <c r="LP16" s="47"/>
      <c r="LQ16" s="47"/>
      <c r="LR16" s="47"/>
      <c r="LS16" s="47"/>
      <c r="LT16" s="47"/>
    </row>
    <row r="17" spans="1:332" ht="30.75" thickBot="1" x14ac:dyDescent="0.3">
      <c r="A17" s="532"/>
      <c r="B17" s="37" t="s">
        <v>98</v>
      </c>
      <c r="C17" s="36" t="s">
        <v>107</v>
      </c>
      <c r="D17" s="429"/>
      <c r="E17" s="430"/>
      <c r="F17" s="430"/>
      <c r="G17" s="430"/>
      <c r="H17" s="430"/>
      <c r="I17" s="430"/>
      <c r="J17" s="431"/>
      <c r="K17" s="218">
        <f>+IF(C17="Consultoria (25%)",K16*25%,0)+IF(C17="Obra (30%)",K16*30%,0)+IF(C17="Directo (20%)",K16*20%,0)+IF(C17="No aplica",0,0)+IF(C17="Directo (10%)",K16*10%,0)</f>
        <v>0</v>
      </c>
      <c r="L17" s="188" t="s">
        <v>107</v>
      </c>
      <c r="M17" s="187">
        <f>+IF(L17="Consultoria (25%)",M16*25%,0)+IF(L17="Obra (30%)",M16*30%,0)+IF(L17="Directo (20%)",M16*20%,0)+IF(L17="No aplica",0,0)+IF(L17="Directo (10%)",M16*10%,0)</f>
        <v>0</v>
      </c>
      <c r="N17" s="45" t="s">
        <v>107</v>
      </c>
      <c r="O17" s="187">
        <f>+IF(N17="Consultoria (25%)",O16*25%,0)+IF(N17="Obra (30%)",O16*30%,0)+IF(N17="Directo (20%)",O16*20%,0)+IF(N17="No aplica",0,0)+IF(N17="Directo (10%)",O16*10%,0)</f>
        <v>0</v>
      </c>
      <c r="P17" s="45" t="s">
        <v>107</v>
      </c>
      <c r="Q17" s="187">
        <f>+IF(P17="Consultoria (25%)",Q16*25%,0)+IF(P17="Obra (30%)",Q16*30%,0)+IF(P17="Directo (20%)",Q16*20%,0)+IF(P17="No aplica",0,0)+IF(P17="Directo (10%)",Q16*10%,0)</f>
        <v>0</v>
      </c>
      <c r="R17" s="45" t="s">
        <v>107</v>
      </c>
      <c r="S17" s="187">
        <f>+IF(R17="Consultoria (25%)",S16*25%,0)+IF(R17="Obra (30%)",S16*30%,0)+IF(R17="Directo (20%)",S16*20%,0)+IF(R17="No aplica",0,0)+IF(R17="Directo (10%)",S16*10%,0)</f>
        <v>0</v>
      </c>
      <c r="T17" s="45" t="s">
        <v>107</v>
      </c>
      <c r="U17" s="187">
        <f>+IF(T17="Consultoria (25%)",U16*25%,0)+IF(T17="Obra (30%)",U16*30%,0)+IF(T17="Directo (20%)",U16*20%,0)+IF(T17="No aplica",0,0)+IF(T17="Directo (10%)",U16*10%,0)</f>
        <v>0</v>
      </c>
      <c r="V17" s="45" t="s">
        <v>107</v>
      </c>
      <c r="W17" s="187">
        <f>+IF(V17="Consultoria (25%)",W16*25%,0)+IF(V17="Obra (30%)",W16*30%,0)+IF(V17="Directo (20%)",W16*20%,0)+IF(V17="No aplica",0,0)+IF(V17="Directo (10%)",W16*10%,0)</f>
        <v>0</v>
      </c>
      <c r="X17" s="45" t="s">
        <v>107</v>
      </c>
      <c r="Y17" s="187">
        <f>+IF(X17="Consultoria (25%)",Y16*25%,0)+IF(X17="Obra (30%)",Y16*30%,0)+IF(X17="Directo (20%)",Y16*20%,0)+IF(X17="No aplica",0,0)+IF(X17="Directo (10%)",Y16*10%,0)</f>
        <v>0</v>
      </c>
      <c r="Z17" s="45" t="s">
        <v>107</v>
      </c>
      <c r="AA17" s="187">
        <f>+IF(Z17="Consultoria (25%)",AA16*25%,0)+IF(Z17="Obra (30%)",AA16*30%,0)+IF(Z17="Directo (20%)",AA16*20%,0)+IF(Z17="No aplica",0,0)+IF(Z17="Directo (10%)",AA16*10%,0)</f>
        <v>0</v>
      </c>
      <c r="AB17" s="45" t="s">
        <v>107</v>
      </c>
      <c r="AC17" s="187">
        <f>+IF(AB17="Consultoria (25%)",AC16*25%,0)+IF(AB17="Obra (30%)",AC16*30%,0)+IF(AB17="Directo (20%)",AC16*20%,0)+IF(AB17="No aplica",0,0)+IF(AB17="Directo (10%)",AC16*10%,0)</f>
        <v>0</v>
      </c>
      <c r="AD17" s="45" t="s">
        <v>107</v>
      </c>
      <c r="AE17" s="187">
        <f>+IF(AD17="Consultoria (25%)",AE16*25%,0)+IF(AD17="Obra (30%)",AE16*30%,0)+IF(AD17="Directo (20%)",AE16*20%,0)+IF(AD17="No aplica",0,0)+IF(AD17="Directo (10%)",AE16*10%,0)</f>
        <v>0</v>
      </c>
      <c r="AF17" s="45" t="s">
        <v>107</v>
      </c>
      <c r="AG17" s="187">
        <f>+IF(AF17="Consultoria (25%)",AG16*25%,0)+IF(AF17="Obra (30%)",AG16*30%,0)+IF(AF17="Directo (20%)",AG16*20%,0)+IF(AF17="No aplica",0,0)+IF(AF17="Directo (10%)",AG16*10%,0)</f>
        <v>0</v>
      </c>
      <c r="AH17" s="45" t="s">
        <v>107</v>
      </c>
      <c r="AI17" s="187">
        <f>+IF(AH17="Consultoria (25%)",AI16*25%,0)+IF(AH17="Obra (30%)",AI16*30%,0)+IF(AH17="Directo (20%)",AI16*20%,0)+IF(AH17="No aplica",0,0)+IF(AH17="Directo (10%)",AI16*10%,0)</f>
        <v>0</v>
      </c>
    </row>
    <row r="18" spans="1:332" ht="30.75" thickBot="1" x14ac:dyDescent="0.3">
      <c r="A18" s="532"/>
      <c r="B18" s="37" t="s">
        <v>93</v>
      </c>
      <c r="C18" s="36" t="s">
        <v>70</v>
      </c>
      <c r="D18" s="432" t="s">
        <v>109</v>
      </c>
      <c r="E18" s="433"/>
      <c r="F18" s="433"/>
      <c r="G18" s="433"/>
      <c r="H18" s="433"/>
      <c r="I18" s="433"/>
      <c r="J18" s="434"/>
      <c r="K18" s="210">
        <f>+IF(C18="si",K16*10%,0)</f>
        <v>0</v>
      </c>
      <c r="L18" s="188" t="s">
        <v>70</v>
      </c>
      <c r="M18" s="187">
        <f>+IF(L18="si",M16*10%,0)</f>
        <v>0</v>
      </c>
      <c r="N18" s="45" t="s">
        <v>70</v>
      </c>
      <c r="O18" s="187">
        <f>+IF(N18="si",O16*10%,0)</f>
        <v>0</v>
      </c>
      <c r="P18" s="45" t="s">
        <v>70</v>
      </c>
      <c r="Q18" s="187">
        <f>+IF(P18="si",Q16*10%,0)</f>
        <v>0</v>
      </c>
      <c r="R18" s="45" t="s">
        <v>70</v>
      </c>
      <c r="S18" s="187">
        <f>+IF(R18="si",S16*10%,0)</f>
        <v>0</v>
      </c>
      <c r="T18" s="45" t="s">
        <v>70</v>
      </c>
      <c r="U18" s="187">
        <f>+IF(T18="si",U16*10%,0)</f>
        <v>0</v>
      </c>
      <c r="V18" s="45" t="s">
        <v>70</v>
      </c>
      <c r="W18" s="187">
        <f>+IF(V18="si",W16*10%,0)</f>
        <v>0</v>
      </c>
      <c r="X18" s="45" t="s">
        <v>70</v>
      </c>
      <c r="Y18" s="187">
        <f>+IF(X18="si",Y16*10%,0)</f>
        <v>0</v>
      </c>
      <c r="Z18" s="45" t="s">
        <v>70</v>
      </c>
      <c r="AA18" s="187">
        <f>+IF(Z18="si",AA16*10%,0)</f>
        <v>0</v>
      </c>
      <c r="AB18" s="45" t="s">
        <v>70</v>
      </c>
      <c r="AC18" s="187">
        <f>+IF(AB18="si",AC16*10%,0)</f>
        <v>0</v>
      </c>
      <c r="AD18" s="45" t="s">
        <v>70</v>
      </c>
      <c r="AE18" s="187">
        <f>+IF(AD18="si",AE16*10%,0)</f>
        <v>0</v>
      </c>
      <c r="AF18" s="45" t="s">
        <v>70</v>
      </c>
      <c r="AG18" s="187">
        <f>+IF(AF18="si",AG16*10%,0)</f>
        <v>0</v>
      </c>
      <c r="AH18" s="45" t="s">
        <v>70</v>
      </c>
      <c r="AI18" s="187">
        <f>+IF(AH18="si",AI16*10%,0)</f>
        <v>0</v>
      </c>
    </row>
    <row r="19" spans="1:332" ht="30.75" thickBot="1" x14ac:dyDescent="0.3">
      <c r="A19" s="532"/>
      <c r="B19" s="37" t="s">
        <v>94</v>
      </c>
      <c r="C19" s="36" t="s">
        <v>70</v>
      </c>
      <c r="D19" s="432"/>
      <c r="E19" s="433"/>
      <c r="F19" s="433"/>
      <c r="G19" s="433"/>
      <c r="H19" s="433"/>
      <c r="I19" s="433"/>
      <c r="J19" s="434"/>
      <c r="K19" s="219">
        <f>+IF(C19="si",K16*7%,0)</f>
        <v>0</v>
      </c>
      <c r="L19" s="188" t="s">
        <v>70</v>
      </c>
      <c r="M19" s="187">
        <f>+IF(L19="si",M16*7%,0)</f>
        <v>0</v>
      </c>
      <c r="N19" s="45" t="s">
        <v>70</v>
      </c>
      <c r="O19" s="187">
        <f>+IF(N19="si",O16*7%,0)</f>
        <v>0</v>
      </c>
      <c r="P19" s="45" t="s">
        <v>70</v>
      </c>
      <c r="Q19" s="187">
        <f>+IF(P19="si",Q16*7%,0)</f>
        <v>0</v>
      </c>
      <c r="R19" s="45" t="s">
        <v>70</v>
      </c>
      <c r="S19" s="187">
        <f>+IF(R19="si",S16*7%,0)</f>
        <v>0</v>
      </c>
      <c r="T19" s="45" t="s">
        <v>70</v>
      </c>
      <c r="U19" s="187">
        <f>+IF(T19="si",U16*7%,0)</f>
        <v>0</v>
      </c>
      <c r="V19" s="45" t="s">
        <v>70</v>
      </c>
      <c r="W19" s="187">
        <f>+IF(V19="si",W16*7%,0)</f>
        <v>0</v>
      </c>
      <c r="X19" s="45" t="s">
        <v>70</v>
      </c>
      <c r="Y19" s="187">
        <f>+IF(X19="si",Y16*7%,0)</f>
        <v>0</v>
      </c>
      <c r="Z19" s="45" t="s">
        <v>70</v>
      </c>
      <c r="AA19" s="187">
        <f>+IF(Z19="si",AA16*7%,0)</f>
        <v>0</v>
      </c>
      <c r="AB19" s="45" t="s">
        <v>70</v>
      </c>
      <c r="AC19" s="187">
        <f>+IF(AB19="si",AC16*7%,0)</f>
        <v>0</v>
      </c>
      <c r="AD19" s="45" t="s">
        <v>70</v>
      </c>
      <c r="AE19" s="187">
        <f>+IF(AD19="si",AE16*7%,0)</f>
        <v>0</v>
      </c>
      <c r="AF19" s="45" t="s">
        <v>70</v>
      </c>
      <c r="AG19" s="187">
        <f>+IF(AF19="si",AG16*7%,0)</f>
        <v>0</v>
      </c>
      <c r="AH19" s="45" t="s">
        <v>70</v>
      </c>
      <c r="AI19" s="187">
        <f>+IF(AH19="si",AI16*7%,0)</f>
        <v>0</v>
      </c>
    </row>
    <row r="20" spans="1:332" ht="15.75" thickBot="1" x14ac:dyDescent="0.3">
      <c r="A20" s="533"/>
      <c r="B20" s="37" t="s">
        <v>95</v>
      </c>
      <c r="C20" s="36" t="s">
        <v>70</v>
      </c>
      <c r="D20" s="432"/>
      <c r="E20" s="433"/>
      <c r="F20" s="433"/>
      <c r="G20" s="433"/>
      <c r="H20" s="433"/>
      <c r="I20" s="433"/>
      <c r="J20" s="434"/>
      <c r="K20" s="219">
        <f>+IF(C20="si",K16*5%,0)</f>
        <v>0</v>
      </c>
      <c r="L20" s="188" t="s">
        <v>70</v>
      </c>
      <c r="M20" s="187">
        <f>+IF(L20="si",M16*5%,0)</f>
        <v>0</v>
      </c>
      <c r="N20" s="45" t="s">
        <v>70</v>
      </c>
      <c r="O20" s="187">
        <f>+IF(N20="si",O16*5%,0)</f>
        <v>0</v>
      </c>
      <c r="P20" s="45" t="s">
        <v>70</v>
      </c>
      <c r="Q20" s="187">
        <f>+IF(P20="si",Q16*5%,0)</f>
        <v>0</v>
      </c>
      <c r="R20" s="45" t="s">
        <v>70</v>
      </c>
      <c r="S20" s="187">
        <f>+IF(R20="si",S16*5%,0)</f>
        <v>0</v>
      </c>
      <c r="T20" s="45" t="s">
        <v>70</v>
      </c>
      <c r="U20" s="187">
        <f>+IF(T20="si",U16*5%,0)</f>
        <v>0</v>
      </c>
      <c r="V20" s="45" t="s">
        <v>70</v>
      </c>
      <c r="W20" s="187">
        <f>+IF(V20="si",W16*5%,0)</f>
        <v>0</v>
      </c>
      <c r="X20" s="45" t="s">
        <v>70</v>
      </c>
      <c r="Y20" s="187">
        <f>+IF(X20="si",Y16*5%,0)</f>
        <v>0</v>
      </c>
      <c r="Z20" s="45" t="s">
        <v>70</v>
      </c>
      <c r="AA20" s="187">
        <f>+IF(Z20="si",AA16*5%,0)</f>
        <v>0</v>
      </c>
      <c r="AB20" s="45" t="s">
        <v>70</v>
      </c>
      <c r="AC20" s="187">
        <f>+IF(AB20="si",AC16*5%,0)</f>
        <v>0</v>
      </c>
      <c r="AD20" s="45" t="s">
        <v>70</v>
      </c>
      <c r="AE20" s="187">
        <f>+IF(AD20="si",AE16*5%,0)</f>
        <v>0</v>
      </c>
      <c r="AF20" s="45" t="s">
        <v>70</v>
      </c>
      <c r="AG20" s="187">
        <f>+IF(AF20="si",AG16*5%,0)</f>
        <v>0</v>
      </c>
      <c r="AH20" s="45" t="s">
        <v>70</v>
      </c>
      <c r="AI20" s="187">
        <f>+IF(AH20="si",AI16*5%,0)</f>
        <v>0</v>
      </c>
    </row>
    <row r="21" spans="1:332" s="34" customFormat="1" ht="15.75" thickBot="1" x14ac:dyDescent="0.3">
      <c r="A21" s="426" t="s">
        <v>102</v>
      </c>
      <c r="B21" s="427"/>
      <c r="C21" s="427"/>
      <c r="D21" s="427"/>
      <c r="E21" s="427"/>
      <c r="F21" s="427"/>
      <c r="G21" s="427"/>
      <c r="H21" s="427"/>
      <c r="I21" s="427"/>
      <c r="J21" s="428"/>
      <c r="K21" s="220">
        <f>SUM(K16:K20)</f>
        <v>0</v>
      </c>
      <c r="L21" s="194"/>
      <c r="M21" s="199">
        <f>SUM(M16:M20)</f>
        <v>0</v>
      </c>
      <c r="N21" s="203"/>
      <c r="O21" s="199">
        <f>SUM(O16:O20)</f>
        <v>0</v>
      </c>
      <c r="P21" s="203"/>
      <c r="Q21" s="199">
        <f>SUM(Q16:Q20)</f>
        <v>0</v>
      </c>
      <c r="R21" s="203"/>
      <c r="S21" s="199">
        <f>SUM(S16:S20)</f>
        <v>0</v>
      </c>
      <c r="T21" s="203"/>
      <c r="U21" s="199">
        <f>SUM(U16:U20)</f>
        <v>0</v>
      </c>
      <c r="V21" s="203"/>
      <c r="W21" s="199">
        <f>SUM(W16:W20)</f>
        <v>0</v>
      </c>
      <c r="X21" s="203"/>
      <c r="Y21" s="199">
        <f>SUM(Y16:Y20)</f>
        <v>0</v>
      </c>
      <c r="Z21" s="203"/>
      <c r="AA21" s="199">
        <f>SUM(AA16:AA20)</f>
        <v>0</v>
      </c>
      <c r="AB21" s="203"/>
      <c r="AC21" s="199">
        <f>SUM(AC16:AC20)</f>
        <v>0</v>
      </c>
      <c r="AD21" s="203"/>
      <c r="AE21" s="199">
        <f>SUM(AE16:AE20)</f>
        <v>0</v>
      </c>
      <c r="AF21" s="203"/>
      <c r="AG21" s="199">
        <f>SUM(AG16:AG20)</f>
        <v>0</v>
      </c>
      <c r="AH21" s="203"/>
      <c r="AI21" s="199">
        <f>SUM(AI16:AI20)</f>
        <v>0</v>
      </c>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row>
    <row r="22" spans="1:332" ht="69" customHeight="1" thickBot="1" x14ac:dyDescent="0.3">
      <c r="A22" s="531" t="s">
        <v>169</v>
      </c>
      <c r="B22" s="435"/>
      <c r="C22" s="524"/>
      <c r="D22" s="435"/>
      <c r="E22" s="30">
        <v>46</v>
      </c>
      <c r="F22" s="32" t="str">
        <f>VLOOKUP(E22,HONORARIOS!A5:G50,2,0)</f>
        <v>SIN VALOR DETERMINADO</v>
      </c>
      <c r="G22" s="30">
        <v>0</v>
      </c>
      <c r="H22" s="107">
        <v>0</v>
      </c>
      <c r="I22" s="107">
        <f>+H22*G22</f>
        <v>0</v>
      </c>
      <c r="J22" s="31">
        <v>12</v>
      </c>
      <c r="K22" s="110">
        <f>+I22*J22</f>
        <v>0</v>
      </c>
      <c r="L22" s="190"/>
      <c r="M22" s="187"/>
      <c r="N22" s="105"/>
      <c r="O22" s="187"/>
      <c r="P22" s="105"/>
      <c r="Q22" s="187"/>
      <c r="R22" s="105"/>
      <c r="S22" s="187"/>
      <c r="T22" s="105"/>
      <c r="U22" s="187"/>
      <c r="V22" s="105"/>
      <c r="W22" s="187"/>
      <c r="X22" s="105"/>
      <c r="Y22" s="187"/>
      <c r="Z22" s="105"/>
      <c r="AA22" s="187"/>
      <c r="AB22" s="105"/>
      <c r="AC22" s="187"/>
      <c r="AD22" s="105"/>
      <c r="AE22" s="187"/>
      <c r="AF22" s="105"/>
      <c r="AG22" s="187"/>
      <c r="AH22" s="105"/>
      <c r="AI22" s="187"/>
    </row>
    <row r="23" spans="1:332" ht="69" customHeight="1" thickBot="1" x14ac:dyDescent="0.3">
      <c r="A23" s="532"/>
      <c r="B23" s="517"/>
      <c r="C23" s="525"/>
      <c r="D23" s="517"/>
      <c r="E23" s="30">
        <v>46</v>
      </c>
      <c r="F23" s="32" t="str">
        <f>VLOOKUP(E23,HONORARIOS!A5:G50,2,0)</f>
        <v>SIN VALOR DETERMINADO</v>
      </c>
      <c r="G23" s="30">
        <v>0</v>
      </c>
      <c r="H23" s="107">
        <v>0</v>
      </c>
      <c r="I23" s="107">
        <f>+H23*G23</f>
        <v>0</v>
      </c>
      <c r="J23" s="31">
        <v>12</v>
      </c>
      <c r="K23" s="110">
        <f>+I23*J23</f>
        <v>0</v>
      </c>
      <c r="L23" s="190"/>
      <c r="M23" s="187"/>
      <c r="N23" s="105"/>
      <c r="O23" s="187"/>
      <c r="P23" s="105"/>
      <c r="Q23" s="187"/>
      <c r="R23" s="105"/>
      <c r="S23" s="187"/>
      <c r="T23" s="105"/>
      <c r="U23" s="187"/>
      <c r="V23" s="105"/>
      <c r="W23" s="187"/>
      <c r="X23" s="105"/>
      <c r="Y23" s="187"/>
      <c r="Z23" s="105"/>
      <c r="AA23" s="187"/>
      <c r="AB23" s="105"/>
      <c r="AC23" s="187"/>
      <c r="AD23" s="105"/>
      <c r="AE23" s="187"/>
      <c r="AF23" s="105"/>
      <c r="AG23" s="187"/>
      <c r="AH23" s="105"/>
      <c r="AI23" s="187"/>
    </row>
    <row r="24" spans="1:332" ht="69" customHeight="1" thickBot="1" x14ac:dyDescent="0.3">
      <c r="A24" s="532"/>
      <c r="B24" s="436"/>
      <c r="C24" s="526"/>
      <c r="D24" s="436"/>
      <c r="E24" s="30">
        <v>46</v>
      </c>
      <c r="F24" s="74" t="str">
        <f>VLOOKUP(E24,HONORARIOS!A13:G50,2,0)</f>
        <v>SIN VALOR DETERMINADO</v>
      </c>
      <c r="G24" s="30">
        <v>0</v>
      </c>
      <c r="H24" s="107">
        <v>0</v>
      </c>
      <c r="I24" s="107">
        <f>+H24*G24</f>
        <v>0</v>
      </c>
      <c r="J24" s="31">
        <v>12</v>
      </c>
      <c r="K24" s="110">
        <f>+I24*J24</f>
        <v>0</v>
      </c>
      <c r="L24" s="190"/>
      <c r="M24" s="187"/>
      <c r="N24" s="105"/>
      <c r="O24" s="187"/>
      <c r="P24" s="105"/>
      <c r="Q24" s="187"/>
      <c r="R24" s="105"/>
      <c r="S24" s="187"/>
      <c r="T24" s="105"/>
      <c r="U24" s="187"/>
      <c r="V24" s="105"/>
      <c r="W24" s="187"/>
      <c r="X24" s="105"/>
      <c r="Y24" s="187"/>
      <c r="Z24" s="105"/>
      <c r="AA24" s="187"/>
      <c r="AB24" s="105"/>
      <c r="AC24" s="187"/>
      <c r="AD24" s="105"/>
      <c r="AE24" s="187"/>
      <c r="AF24" s="105"/>
      <c r="AG24" s="187"/>
      <c r="AH24" s="105"/>
      <c r="AI24" s="187"/>
    </row>
    <row r="25" spans="1:332" s="21" customFormat="1" ht="15" customHeight="1" thickBot="1" x14ac:dyDescent="0.3">
      <c r="A25" s="532"/>
      <c r="B25" s="39" t="s">
        <v>71</v>
      </c>
      <c r="C25" s="423"/>
      <c r="D25" s="424"/>
      <c r="E25" s="424"/>
      <c r="F25" s="424"/>
      <c r="G25" s="424"/>
      <c r="H25" s="424"/>
      <c r="I25" s="424"/>
      <c r="J25" s="424"/>
      <c r="K25" s="180">
        <f>SUM(K22:K24)</f>
        <v>0</v>
      </c>
      <c r="L25" s="186" t="s">
        <v>103</v>
      </c>
      <c r="M25" s="228"/>
      <c r="N25" s="171" t="s">
        <v>103</v>
      </c>
      <c r="O25" s="228">
        <f>+$K$5*O22</f>
        <v>0</v>
      </c>
      <c r="P25" s="171" t="s">
        <v>103</v>
      </c>
      <c r="Q25" s="228">
        <f>+K25*Q2</f>
        <v>0</v>
      </c>
      <c r="R25" s="171" t="s">
        <v>103</v>
      </c>
      <c r="S25" s="228"/>
      <c r="T25" s="171" t="s">
        <v>103</v>
      </c>
      <c r="U25" s="228"/>
      <c r="V25" s="171" t="s">
        <v>103</v>
      </c>
      <c r="W25" s="228"/>
      <c r="X25" s="171" t="s">
        <v>103</v>
      </c>
      <c r="Y25" s="228"/>
      <c r="Z25" s="171" t="s">
        <v>103</v>
      </c>
      <c r="AA25" s="228"/>
      <c r="AB25" s="171" t="s">
        <v>103</v>
      </c>
      <c r="AC25" s="228"/>
      <c r="AD25" s="171" t="s">
        <v>103</v>
      </c>
      <c r="AE25" s="228"/>
      <c r="AF25" s="171" t="s">
        <v>103</v>
      </c>
      <c r="AG25" s="228"/>
      <c r="AH25" s="171" t="s">
        <v>103</v>
      </c>
      <c r="AI25" s="228"/>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row>
    <row r="26" spans="1:332" ht="30.75" thickBot="1" x14ac:dyDescent="0.3">
      <c r="A26" s="532"/>
      <c r="B26" s="37" t="s">
        <v>98</v>
      </c>
      <c r="C26" s="36" t="s">
        <v>107</v>
      </c>
      <c r="D26" s="429"/>
      <c r="E26" s="430"/>
      <c r="F26" s="430"/>
      <c r="G26" s="430"/>
      <c r="H26" s="430"/>
      <c r="I26" s="430"/>
      <c r="J26" s="431"/>
      <c r="K26" s="110">
        <f>+IF(C26="Consultoria (25%)",K25*25%,0)+IF(C26="Obra (30%)",K25*30%,0)+IF(C26="Directo (20%)",K25*20%,0)+IF(C26="No aplica",0,0)+IF(C26="Directo (10%)",K25*10%,0)</f>
        <v>0</v>
      </c>
      <c r="L26" s="188" t="s">
        <v>107</v>
      </c>
      <c r="M26" s="187">
        <f>+IF(L26="Consultoria (25%)",M25*25%,0)+IF(L26="Obra (30%)",M25*30%,0)+IF(L26="Directo (20%)",M25*20%,0)+IF(L26="No aplica",0,0)+IF(L26="Directo (10%)",M25*10%,0)</f>
        <v>0</v>
      </c>
      <c r="N26" s="45" t="s">
        <v>107</v>
      </c>
      <c r="O26" s="187">
        <f>+IF(N26="Consultoria (25%)",O25*25%,0)+IF(N26="Obra (30%)",O25*30%,0)+IF(N26="Directo (20%)",O25*20%,0)+IF(N26="No aplica",0,0)+IF(N26="Directo (10%)",O25*10%,0)</f>
        <v>0</v>
      </c>
      <c r="P26" s="45" t="s">
        <v>107</v>
      </c>
      <c r="Q26" s="187">
        <f>+IF(P26="Consultoria (25%)",Q25*25%,0)+IF(P26="Obra (30%)",Q25*30%,0)+IF(P26="Directo (20%)",Q25*20%,0)+IF(P26="No aplica",0,0)+IF(P26="Directo (10%)",Q25*10%,0)</f>
        <v>0</v>
      </c>
      <c r="R26" s="45" t="s">
        <v>107</v>
      </c>
      <c r="S26" s="187">
        <f>+IF(R26="Consultoria (25%)",S25*25%,0)+IF(R26="Obra (30%)",S25*30%,0)+IF(R26="Directo (20%)",S25*20%,0)+IF(R26="No aplica",0,0)+IF(R26="Directo (10%)",S25*10%,0)</f>
        <v>0</v>
      </c>
      <c r="T26" s="45" t="s">
        <v>107</v>
      </c>
      <c r="U26" s="187">
        <f>+IF(T26="Consultoria (25%)",U25*25%,0)+IF(T26="Obra (30%)",U25*30%,0)+IF(T26="Directo (20%)",U25*20%,0)+IF(T26="No aplica",0,0)+IF(T26="Directo (10%)",U25*10%,0)</f>
        <v>0</v>
      </c>
      <c r="V26" s="45" t="s">
        <v>107</v>
      </c>
      <c r="W26" s="187">
        <f>+IF(V26="Consultoria (25%)",W25*25%,0)+IF(V26="Obra (30%)",W25*30%,0)+IF(V26="Directo (20%)",W25*20%,0)+IF(V26="No aplica",0,0)+IF(V26="Directo (10%)",W25*10%,0)</f>
        <v>0</v>
      </c>
      <c r="X26" s="45" t="s">
        <v>107</v>
      </c>
      <c r="Y26" s="187">
        <f>+IF(X26="Consultoria (25%)",Y25*25%,0)+IF(X26="Obra (30%)",Y25*30%,0)+IF(X26="Directo (20%)",Y25*20%,0)+IF(X26="No aplica",0,0)+IF(X26="Directo (10%)",Y25*10%,0)</f>
        <v>0</v>
      </c>
      <c r="Z26" s="45" t="s">
        <v>107</v>
      </c>
      <c r="AA26" s="187">
        <f>+IF(Z26="Consultoria (25%)",AA25*25%,0)+IF(Z26="Obra (30%)",AA25*30%,0)+IF(Z26="Directo (20%)",AA25*20%,0)+IF(Z26="No aplica",0,0)+IF(Z26="Directo (10%)",AA25*10%,0)</f>
        <v>0</v>
      </c>
      <c r="AB26" s="45" t="s">
        <v>107</v>
      </c>
      <c r="AC26" s="187">
        <f>+IF(AB26="Consultoria (25%)",AC25*25%,0)+IF(AB26="Obra (30%)",AC25*30%,0)+IF(AB26="Directo (20%)",AC25*20%,0)+IF(AB26="No aplica",0,0)+IF(AB26="Directo (10%)",AC25*10%,0)</f>
        <v>0</v>
      </c>
      <c r="AD26" s="45" t="s">
        <v>107</v>
      </c>
      <c r="AE26" s="187">
        <f>+IF(AD26="Consultoria (25%)",AE25*25%,0)+IF(AD26="Obra (30%)",AE25*30%,0)+IF(AD26="Directo (20%)",AE25*20%,0)+IF(AD26="No aplica",0,0)+IF(AD26="Directo (10%)",AE25*10%,0)</f>
        <v>0</v>
      </c>
      <c r="AF26" s="45" t="s">
        <v>107</v>
      </c>
      <c r="AG26" s="187">
        <f>+IF(AF26="Consultoria (25%)",AG25*25%,0)+IF(AF26="Obra (30%)",AG25*30%,0)+IF(AF26="Directo (20%)",AG25*20%,0)+IF(AF26="No aplica",0,0)+IF(AF26="Directo (10%)",AG25*10%,0)</f>
        <v>0</v>
      </c>
      <c r="AH26" s="45" t="s">
        <v>107</v>
      </c>
      <c r="AI26" s="187">
        <f>+IF(AH26="Consultoria (25%)",AI25*25%,0)+IF(AH26="Obra (30%)",AI25*30%,0)+IF(AH26="Directo (20%)",AI25*20%,0)+IF(AH26="No aplica",0,0)+IF(AH26="Directo (10%)",AI25*10%,0)</f>
        <v>0</v>
      </c>
    </row>
    <row r="27" spans="1:332" ht="30.75" thickBot="1" x14ac:dyDescent="0.3">
      <c r="A27" s="532"/>
      <c r="B27" s="37" t="s">
        <v>93</v>
      </c>
      <c r="C27" s="36" t="s">
        <v>70</v>
      </c>
      <c r="D27" s="432"/>
      <c r="E27" s="433"/>
      <c r="F27" s="433"/>
      <c r="G27" s="433"/>
      <c r="H27" s="433"/>
      <c r="I27" s="433"/>
      <c r="J27" s="434"/>
      <c r="K27" s="110">
        <f>+IF(C27="si",K25*10%,0)</f>
        <v>0</v>
      </c>
      <c r="L27" s="188" t="s">
        <v>70</v>
      </c>
      <c r="M27" s="187">
        <f>+IF(L27="si",M25*10%,0)</f>
        <v>0</v>
      </c>
      <c r="N27" s="45" t="s">
        <v>70</v>
      </c>
      <c r="O27" s="187">
        <f>+IF(N27="si",O25*10%,0)</f>
        <v>0</v>
      </c>
      <c r="P27" s="45" t="s">
        <v>70</v>
      </c>
      <c r="Q27" s="187">
        <f>+IF(P27="si",Q25*10%,0)</f>
        <v>0</v>
      </c>
      <c r="R27" s="45" t="s">
        <v>70</v>
      </c>
      <c r="S27" s="187">
        <f>+IF(R27="si",S25*10%,0)</f>
        <v>0</v>
      </c>
      <c r="T27" s="45" t="s">
        <v>70</v>
      </c>
      <c r="U27" s="187">
        <f>+IF(T27="si",U25*10%,0)</f>
        <v>0</v>
      </c>
      <c r="V27" s="45" t="s">
        <v>70</v>
      </c>
      <c r="W27" s="187">
        <f>+IF(V27="si",W25*10%,0)</f>
        <v>0</v>
      </c>
      <c r="X27" s="45" t="s">
        <v>70</v>
      </c>
      <c r="Y27" s="187">
        <f>+IF(X27="si",Y25*10%,0)</f>
        <v>0</v>
      </c>
      <c r="Z27" s="45" t="s">
        <v>70</v>
      </c>
      <c r="AA27" s="187">
        <f>+IF(Z27="si",AA25*10%,0)</f>
        <v>0</v>
      </c>
      <c r="AB27" s="45" t="s">
        <v>70</v>
      </c>
      <c r="AC27" s="187">
        <f>+IF(AB27="si",AC25*10%,0)</f>
        <v>0</v>
      </c>
      <c r="AD27" s="45" t="s">
        <v>70</v>
      </c>
      <c r="AE27" s="187">
        <f>+IF(AD27="si",AE25*10%,0)</f>
        <v>0</v>
      </c>
      <c r="AF27" s="45" t="s">
        <v>70</v>
      </c>
      <c r="AG27" s="187">
        <f>+IF(AF27="si",AG25*10%,0)</f>
        <v>0</v>
      </c>
      <c r="AH27" s="45" t="s">
        <v>70</v>
      </c>
      <c r="AI27" s="187">
        <f>+IF(AH27="si",AI25*10%,0)</f>
        <v>0</v>
      </c>
    </row>
    <row r="28" spans="1:332" ht="30.75" thickBot="1" x14ac:dyDescent="0.3">
      <c r="A28" s="532"/>
      <c r="B28" s="37" t="s">
        <v>94</v>
      </c>
      <c r="C28" s="36" t="s">
        <v>70</v>
      </c>
      <c r="D28" s="432" t="s">
        <v>109</v>
      </c>
      <c r="E28" s="433"/>
      <c r="F28" s="433"/>
      <c r="G28" s="433"/>
      <c r="H28" s="433"/>
      <c r="I28" s="433"/>
      <c r="J28" s="434"/>
      <c r="K28" s="110">
        <f>+IF(C28="si",K25*7%,0)</f>
        <v>0</v>
      </c>
      <c r="L28" s="188" t="s">
        <v>70</v>
      </c>
      <c r="M28" s="187">
        <f>+IF(L28="si",M25*7%,0)</f>
        <v>0</v>
      </c>
      <c r="N28" s="45" t="s">
        <v>70</v>
      </c>
      <c r="O28" s="187">
        <f>+IF(N28="si",O25*7%,0)</f>
        <v>0</v>
      </c>
      <c r="P28" s="45" t="s">
        <v>70</v>
      </c>
      <c r="Q28" s="187">
        <f>+IF(P28="si",Q25*7%,0)</f>
        <v>0</v>
      </c>
      <c r="R28" s="45" t="s">
        <v>70</v>
      </c>
      <c r="S28" s="187">
        <f>+IF(R28="si",S25*7%,0)</f>
        <v>0</v>
      </c>
      <c r="T28" s="45" t="s">
        <v>70</v>
      </c>
      <c r="U28" s="187">
        <f>+IF(T28="si",U25*7%,0)</f>
        <v>0</v>
      </c>
      <c r="V28" s="45" t="s">
        <v>70</v>
      </c>
      <c r="W28" s="187">
        <f>+IF(V28="si",W25*7%,0)</f>
        <v>0</v>
      </c>
      <c r="X28" s="45" t="s">
        <v>70</v>
      </c>
      <c r="Y28" s="187">
        <f>+IF(X28="si",Y25*7%,0)</f>
        <v>0</v>
      </c>
      <c r="Z28" s="45" t="s">
        <v>70</v>
      </c>
      <c r="AA28" s="187">
        <f>+IF(Z28="si",AA25*7%,0)</f>
        <v>0</v>
      </c>
      <c r="AB28" s="45" t="s">
        <v>70</v>
      </c>
      <c r="AC28" s="187">
        <f>+IF(AB28="si",AC25*7%,0)</f>
        <v>0</v>
      </c>
      <c r="AD28" s="45" t="s">
        <v>70</v>
      </c>
      <c r="AE28" s="187">
        <f>+IF(AD28="si",AE25*7%,0)</f>
        <v>0</v>
      </c>
      <c r="AF28" s="45" t="s">
        <v>70</v>
      </c>
      <c r="AG28" s="187">
        <f>+IF(AF28="si",AG25*7%,0)</f>
        <v>0</v>
      </c>
      <c r="AH28" s="45" t="s">
        <v>70</v>
      </c>
      <c r="AI28" s="187">
        <f>+IF(AH28="si",AI25*7%,0)</f>
        <v>0</v>
      </c>
    </row>
    <row r="29" spans="1:332" ht="18.75" customHeight="1" thickBot="1" x14ac:dyDescent="0.3">
      <c r="A29" s="533"/>
      <c r="B29" s="37" t="s">
        <v>95</v>
      </c>
      <c r="C29" s="36" t="s">
        <v>70</v>
      </c>
      <c r="D29" s="432"/>
      <c r="E29" s="433"/>
      <c r="F29" s="433"/>
      <c r="G29" s="433"/>
      <c r="H29" s="433"/>
      <c r="I29" s="433"/>
      <c r="J29" s="434"/>
      <c r="K29" s="110">
        <f>+IF(C29="si",K25*5%,0)</f>
        <v>0</v>
      </c>
      <c r="L29" s="188" t="s">
        <v>70</v>
      </c>
      <c r="M29" s="187">
        <f>+IF(L29="si",M25*5%,0)</f>
        <v>0</v>
      </c>
      <c r="N29" s="45" t="s">
        <v>70</v>
      </c>
      <c r="O29" s="187">
        <f>+IF(N29="si",O25*5%,0)</f>
        <v>0</v>
      </c>
      <c r="P29" s="45" t="s">
        <v>70</v>
      </c>
      <c r="Q29" s="187">
        <f>+IF(P29="si",Q25*5%,0)</f>
        <v>0</v>
      </c>
      <c r="R29" s="45" t="s">
        <v>70</v>
      </c>
      <c r="S29" s="187">
        <f>+IF(R29="si",S25*5%,0)</f>
        <v>0</v>
      </c>
      <c r="T29" s="45" t="s">
        <v>70</v>
      </c>
      <c r="U29" s="187">
        <f>+IF(T29="si",U25*5%,0)</f>
        <v>0</v>
      </c>
      <c r="V29" s="45" t="s">
        <v>70</v>
      </c>
      <c r="W29" s="187">
        <f>+IF(V29="si",W25*5%,0)</f>
        <v>0</v>
      </c>
      <c r="X29" s="45" t="s">
        <v>70</v>
      </c>
      <c r="Y29" s="187">
        <f>+IF(X29="si",Y25*5%,0)</f>
        <v>0</v>
      </c>
      <c r="Z29" s="45" t="s">
        <v>70</v>
      </c>
      <c r="AA29" s="187">
        <f>+IF(Z29="si",AA25*5%,0)</f>
        <v>0</v>
      </c>
      <c r="AB29" s="45" t="s">
        <v>70</v>
      </c>
      <c r="AC29" s="187">
        <f>+IF(AB29="si",AC25*5%,0)</f>
        <v>0</v>
      </c>
      <c r="AD29" s="45" t="s">
        <v>70</v>
      </c>
      <c r="AE29" s="187">
        <f>+IF(AD29="si",AE25*5%,0)</f>
        <v>0</v>
      </c>
      <c r="AF29" s="45" t="s">
        <v>70</v>
      </c>
      <c r="AG29" s="187">
        <f>+IF(AF29="si",AG25*5%,0)</f>
        <v>0</v>
      </c>
      <c r="AH29" s="45" t="s">
        <v>70</v>
      </c>
      <c r="AI29" s="187">
        <f>+IF(AH29="si",AI25*5%,0)</f>
        <v>0</v>
      </c>
    </row>
    <row r="30" spans="1:332" s="34" customFormat="1" ht="15.75" thickBot="1" x14ac:dyDescent="0.3">
      <c r="A30" s="501" t="s">
        <v>102</v>
      </c>
      <c r="B30" s="502"/>
      <c r="C30" s="502"/>
      <c r="D30" s="502"/>
      <c r="E30" s="502"/>
      <c r="F30" s="502"/>
      <c r="G30" s="502"/>
      <c r="H30" s="502"/>
      <c r="I30" s="502"/>
      <c r="J30" s="503"/>
      <c r="K30" s="263">
        <f>SUM(K25:K29)</f>
        <v>0</v>
      </c>
      <c r="L30" s="191"/>
      <c r="M30" s="196">
        <f>SUM(M25:M29)</f>
        <v>0</v>
      </c>
      <c r="N30" s="166"/>
      <c r="O30" s="196">
        <f>SUM(O25:O29)</f>
        <v>0</v>
      </c>
      <c r="P30" s="166"/>
      <c r="Q30" s="196">
        <f>SUM(Q25:Q29)</f>
        <v>0</v>
      </c>
      <c r="R30" s="166"/>
      <c r="S30" s="196">
        <f>SUM(S25:S29)</f>
        <v>0</v>
      </c>
      <c r="T30" s="166"/>
      <c r="U30" s="196">
        <f>SUM(U25:U29)</f>
        <v>0</v>
      </c>
      <c r="V30" s="166"/>
      <c r="W30" s="196">
        <f>SUM(W25:W29)</f>
        <v>0</v>
      </c>
      <c r="X30" s="166"/>
      <c r="Y30" s="196">
        <f>SUM(Y25:Y29)</f>
        <v>0</v>
      </c>
      <c r="Z30" s="166"/>
      <c r="AA30" s="196">
        <f>SUM(AA25:AA29)</f>
        <v>0</v>
      </c>
      <c r="AB30" s="166"/>
      <c r="AC30" s="196">
        <f>SUM(AC25:AC29)</f>
        <v>0</v>
      </c>
      <c r="AD30" s="166"/>
      <c r="AE30" s="196">
        <f>SUM(AE25:AE29)</f>
        <v>0</v>
      </c>
      <c r="AF30" s="166"/>
      <c r="AG30" s="196">
        <f>SUM(AG25:AG29)</f>
        <v>0</v>
      </c>
      <c r="AH30" s="166"/>
      <c r="AI30" s="196">
        <f>SUM(AI25:AI29)</f>
        <v>0</v>
      </c>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c r="IW30" s="49"/>
      <c r="IX30" s="49"/>
      <c r="IY30" s="49"/>
      <c r="IZ30" s="49"/>
      <c r="JA30" s="49"/>
      <c r="JB30" s="49"/>
      <c r="JC30" s="49"/>
      <c r="JD30" s="49"/>
      <c r="JE30" s="49"/>
      <c r="JF30" s="49"/>
      <c r="JG30" s="49"/>
      <c r="JH30" s="49"/>
      <c r="JI30" s="49"/>
      <c r="JJ30" s="49"/>
      <c r="JK30" s="49"/>
      <c r="JL30" s="49"/>
      <c r="JM30" s="49"/>
      <c r="JN30" s="49"/>
      <c r="JO30" s="49"/>
      <c r="JP30" s="49"/>
      <c r="JQ30" s="49"/>
      <c r="JR30" s="49"/>
      <c r="JS30" s="49"/>
      <c r="JT30" s="49"/>
      <c r="JU30" s="49"/>
      <c r="JV30" s="49"/>
      <c r="JW30" s="49"/>
      <c r="JX30" s="49"/>
      <c r="JY30" s="49"/>
      <c r="JZ30" s="49"/>
      <c r="KA30" s="49"/>
      <c r="KB30" s="49"/>
      <c r="KC30" s="49"/>
      <c r="KD30" s="49"/>
      <c r="KE30" s="49"/>
      <c r="KF30" s="49"/>
      <c r="KG30" s="49"/>
      <c r="KH30" s="49"/>
      <c r="KI30" s="49"/>
      <c r="KJ30" s="49"/>
      <c r="KK30" s="49"/>
      <c r="KL30" s="49"/>
      <c r="KM30" s="49"/>
      <c r="KN30" s="49"/>
      <c r="KO30" s="49"/>
      <c r="KP30" s="49"/>
      <c r="KQ30" s="49"/>
      <c r="KR30" s="49"/>
      <c r="KS30" s="49"/>
      <c r="KT30" s="49"/>
      <c r="KU30" s="49"/>
      <c r="KV30" s="49"/>
      <c r="KW30" s="49"/>
      <c r="KX30" s="49"/>
      <c r="KY30" s="49"/>
      <c r="KZ30" s="49"/>
      <c r="LA30" s="49"/>
      <c r="LB30" s="49"/>
      <c r="LC30" s="49"/>
      <c r="LD30" s="49"/>
      <c r="LE30" s="49"/>
      <c r="LF30" s="49"/>
      <c r="LG30" s="49"/>
      <c r="LH30" s="49"/>
      <c r="LI30" s="49"/>
      <c r="LJ30" s="49"/>
      <c r="LK30" s="49"/>
      <c r="LL30" s="49"/>
      <c r="LM30" s="49"/>
      <c r="LN30" s="49"/>
      <c r="LO30" s="49"/>
      <c r="LP30" s="49"/>
      <c r="LQ30" s="49"/>
      <c r="LR30" s="49"/>
      <c r="LS30" s="49"/>
      <c r="LT30" s="49"/>
    </row>
    <row r="31" spans="1:332" s="8" customFormat="1" hidden="1" x14ac:dyDescent="0.25">
      <c r="A31" s="495" t="s">
        <v>5</v>
      </c>
      <c r="B31" s="495"/>
      <c r="C31" s="495"/>
      <c r="D31" s="495"/>
      <c r="E31" s="495"/>
      <c r="F31" s="495"/>
      <c r="G31" s="495"/>
      <c r="H31" s="495"/>
      <c r="I31" s="495"/>
      <c r="J31" s="495"/>
      <c r="K31" s="163">
        <f>+K12+K21+K30</f>
        <v>0</v>
      </c>
      <c r="L31" s="114"/>
      <c r="M31" s="114">
        <f>+M12+M21+M30</f>
        <v>0</v>
      </c>
      <c r="N31" s="114"/>
      <c r="O31" s="114">
        <f t="shared" ref="O31:AI31" si="0">+O12+O21+O30</f>
        <v>0</v>
      </c>
      <c r="P31" s="114"/>
      <c r="Q31" s="114">
        <f t="shared" si="0"/>
        <v>0</v>
      </c>
      <c r="R31" s="114"/>
      <c r="S31" s="114">
        <f t="shared" si="0"/>
        <v>0</v>
      </c>
      <c r="T31" s="114"/>
      <c r="U31" s="114">
        <f t="shared" si="0"/>
        <v>0</v>
      </c>
      <c r="V31" s="114"/>
      <c r="W31" s="114">
        <f t="shared" si="0"/>
        <v>0</v>
      </c>
      <c r="X31" s="114"/>
      <c r="Y31" s="114">
        <f t="shared" si="0"/>
        <v>0</v>
      </c>
      <c r="Z31" s="114"/>
      <c r="AA31" s="114">
        <f t="shared" si="0"/>
        <v>0</v>
      </c>
      <c r="AB31" s="114"/>
      <c r="AC31" s="114">
        <f t="shared" si="0"/>
        <v>0</v>
      </c>
      <c r="AD31" s="114"/>
      <c r="AE31" s="114">
        <f t="shared" si="0"/>
        <v>0</v>
      </c>
      <c r="AF31" s="114"/>
      <c r="AG31" s="114">
        <f t="shared" si="0"/>
        <v>0</v>
      </c>
      <c r="AH31" s="114"/>
      <c r="AI31" s="114">
        <f t="shared" si="0"/>
        <v>0</v>
      </c>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c r="IX31" s="47"/>
      <c r="IY31" s="47"/>
      <c r="IZ31" s="47"/>
      <c r="JA31" s="47"/>
      <c r="JB31" s="47"/>
      <c r="JC31" s="47"/>
      <c r="JD31" s="47"/>
      <c r="JE31" s="47"/>
      <c r="JF31" s="47"/>
      <c r="JG31" s="47"/>
      <c r="JH31" s="47"/>
      <c r="JI31" s="47"/>
      <c r="JJ31" s="47"/>
      <c r="JK31" s="47"/>
      <c r="JL31" s="47"/>
      <c r="JM31" s="47"/>
      <c r="JN31" s="47"/>
      <c r="JO31" s="47"/>
      <c r="JP31" s="47"/>
      <c r="JQ31" s="47"/>
      <c r="JR31" s="47"/>
      <c r="JS31" s="47"/>
      <c r="JT31" s="47"/>
      <c r="JU31" s="47"/>
      <c r="JV31" s="47"/>
      <c r="JW31" s="47"/>
      <c r="JX31" s="47"/>
      <c r="JY31" s="47"/>
      <c r="JZ31" s="47"/>
      <c r="KA31" s="47"/>
      <c r="KB31" s="47"/>
      <c r="KC31" s="47"/>
      <c r="KD31" s="47"/>
      <c r="KE31" s="47"/>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row>
    <row r="32" spans="1:332" s="53" customFormat="1" hidden="1" x14ac:dyDescent="0.25">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c r="IX32" s="47"/>
      <c r="IY32" s="47"/>
      <c r="IZ32" s="47"/>
      <c r="JA32" s="47"/>
      <c r="JB32" s="47"/>
      <c r="JC32" s="47"/>
      <c r="JD32" s="47"/>
      <c r="JE32" s="47"/>
      <c r="JF32" s="47"/>
      <c r="JG32" s="47"/>
      <c r="JH32" s="47"/>
      <c r="JI32" s="47"/>
      <c r="JJ32" s="47"/>
      <c r="JK32" s="47"/>
      <c r="JL32" s="47"/>
      <c r="JM32" s="47"/>
      <c r="JN32" s="47"/>
      <c r="JO32" s="47"/>
      <c r="JP32" s="47"/>
      <c r="JQ32" s="47"/>
      <c r="JR32" s="47"/>
      <c r="JS32" s="47"/>
      <c r="JT32" s="47"/>
      <c r="JU32" s="47"/>
      <c r="JV32" s="47"/>
      <c r="JW32" s="47"/>
      <c r="JX32" s="47"/>
      <c r="JY32" s="47"/>
      <c r="JZ32" s="47"/>
      <c r="KA32" s="47"/>
      <c r="KB32" s="47"/>
      <c r="KC32" s="47"/>
      <c r="KD32" s="47"/>
      <c r="KE32" s="47"/>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row>
    <row r="33" spans="1:332" ht="15.75" hidden="1" thickBot="1" x14ac:dyDescent="0.3">
      <c r="A33" s="529" t="s">
        <v>57</v>
      </c>
      <c r="B33" s="530"/>
      <c r="C33" s="530"/>
      <c r="D33" s="530"/>
      <c r="E33" s="530"/>
      <c r="F33" s="530"/>
      <c r="G33" s="530"/>
      <c r="H33" s="530"/>
      <c r="I33" s="530"/>
      <c r="J33" s="530"/>
      <c r="K33" s="530"/>
      <c r="L33" s="216"/>
    </row>
    <row r="34" spans="1:332" ht="15.75" hidden="1" thickBot="1" x14ac:dyDescent="0.3">
      <c r="A34" s="485" t="s">
        <v>2</v>
      </c>
      <c r="B34" s="485"/>
      <c r="C34" s="485"/>
      <c r="D34" s="485"/>
      <c r="E34" s="485"/>
      <c r="F34" s="485"/>
      <c r="G34" s="485"/>
      <c r="H34" s="485"/>
      <c r="I34" s="485"/>
      <c r="J34" s="485"/>
      <c r="K34" s="485"/>
      <c r="L34" s="102"/>
      <c r="M34" s="205">
        <v>1.0328832752791366</v>
      </c>
      <c r="N34" s="204"/>
      <c r="O34" s="205">
        <v>1.0667309266444205</v>
      </c>
      <c r="P34" s="204"/>
      <c r="Q34" s="205">
        <v>1.1007752334453451</v>
      </c>
      <c r="R34" s="204"/>
      <c r="S34" s="205">
        <v>1.1359444285376925</v>
      </c>
      <c r="T34" s="204"/>
      <c r="U34" s="205">
        <v>1.1718378943935353</v>
      </c>
      <c r="V34" s="204"/>
      <c r="W34" s="205">
        <v>1.2085196208340565</v>
      </c>
      <c r="X34" s="204"/>
      <c r="Y34" s="205">
        <v>1.2457877968277771</v>
      </c>
      <c r="Z34" s="204"/>
      <c r="AA34" s="205">
        <v>1.2836019905610632</v>
      </c>
      <c r="AB34" s="204"/>
      <c r="AC34" s="205">
        <v>1.3224442401340015</v>
      </c>
      <c r="AD34" s="204"/>
      <c r="AE34" s="205">
        <v>1.3631619032051636</v>
      </c>
      <c r="AF34" s="204"/>
      <c r="AG34" s="205">
        <v>1.4043449669096169</v>
      </c>
      <c r="AH34" s="204"/>
      <c r="AI34" s="205">
        <v>1.4471811771038039</v>
      </c>
    </row>
    <row r="35" spans="1:332" ht="75.75" thickBot="1" x14ac:dyDescent="0.3">
      <c r="A35" s="27" t="s">
        <v>3</v>
      </c>
      <c r="B35" s="27" t="s">
        <v>13</v>
      </c>
      <c r="C35" s="27" t="s">
        <v>74</v>
      </c>
      <c r="D35" s="27" t="s">
        <v>38</v>
      </c>
      <c r="E35" s="27" t="s">
        <v>1</v>
      </c>
      <c r="F35" s="28" t="s">
        <v>40</v>
      </c>
      <c r="G35" s="28" t="s">
        <v>37</v>
      </c>
      <c r="H35" s="28" t="s">
        <v>105</v>
      </c>
      <c r="I35" s="28" t="s">
        <v>106</v>
      </c>
      <c r="J35" s="28" t="s">
        <v>41</v>
      </c>
      <c r="K35" s="172" t="s">
        <v>104</v>
      </c>
      <c r="L35" s="167" t="s">
        <v>110</v>
      </c>
      <c r="M35" s="264" t="s">
        <v>111</v>
      </c>
      <c r="N35" s="165" t="s">
        <v>110</v>
      </c>
      <c r="O35" s="264" t="s">
        <v>112</v>
      </c>
      <c r="P35" s="165" t="s">
        <v>110</v>
      </c>
      <c r="Q35" s="264" t="s">
        <v>113</v>
      </c>
      <c r="R35" s="165" t="s">
        <v>110</v>
      </c>
      <c r="S35" s="264" t="s">
        <v>114</v>
      </c>
      <c r="T35" s="165" t="s">
        <v>110</v>
      </c>
      <c r="U35" s="264" t="s">
        <v>115</v>
      </c>
      <c r="V35" s="165" t="s">
        <v>110</v>
      </c>
      <c r="W35" s="264" t="s">
        <v>116</v>
      </c>
      <c r="X35" s="165" t="s">
        <v>110</v>
      </c>
      <c r="Y35" s="264" t="s">
        <v>117</v>
      </c>
      <c r="Z35" s="165" t="s">
        <v>110</v>
      </c>
      <c r="AA35" s="264" t="s">
        <v>118</v>
      </c>
      <c r="AB35" s="165" t="s">
        <v>110</v>
      </c>
      <c r="AC35" s="264" t="s">
        <v>119</v>
      </c>
      <c r="AD35" s="165" t="s">
        <v>110</v>
      </c>
      <c r="AE35" s="264" t="s">
        <v>120</v>
      </c>
      <c r="AF35" s="165" t="s">
        <v>110</v>
      </c>
      <c r="AG35" s="264" t="s">
        <v>121</v>
      </c>
      <c r="AH35" s="165" t="s">
        <v>110</v>
      </c>
      <c r="AI35" s="264" t="s">
        <v>122</v>
      </c>
    </row>
    <row r="36" spans="1:332" ht="66" customHeight="1" thickBot="1" x14ac:dyDescent="0.3">
      <c r="A36" s="531" t="s">
        <v>170</v>
      </c>
      <c r="B36" s="435"/>
      <c r="C36" s="524"/>
      <c r="D36" s="435"/>
      <c r="E36" s="30">
        <v>46</v>
      </c>
      <c r="F36" s="54" t="str">
        <f>VLOOKUP(E36,HONORARIOS!A18:G50,2,0)</f>
        <v>SIN VALOR DETERMINADO</v>
      </c>
      <c r="G36" s="30">
        <v>0</v>
      </c>
      <c r="H36" s="107">
        <v>0</v>
      </c>
      <c r="I36" s="107">
        <f>+H36*G36</f>
        <v>0</v>
      </c>
      <c r="J36" s="30">
        <v>4</v>
      </c>
      <c r="K36" s="110">
        <f>+I36*J36</f>
        <v>0</v>
      </c>
      <c r="L36" s="190"/>
      <c r="M36" s="185"/>
      <c r="O36" s="185"/>
      <c r="Q36" s="185"/>
      <c r="S36" s="185"/>
      <c r="U36" s="185"/>
      <c r="W36" s="185"/>
      <c r="Y36" s="185"/>
      <c r="AA36" s="185"/>
      <c r="AC36" s="185"/>
      <c r="AE36" s="185"/>
      <c r="AG36" s="185"/>
      <c r="AI36" s="185"/>
    </row>
    <row r="37" spans="1:332" ht="66" customHeight="1" thickBot="1" x14ac:dyDescent="0.3">
      <c r="A37" s="532"/>
      <c r="B37" s="517"/>
      <c r="C37" s="525"/>
      <c r="D37" s="517"/>
      <c r="E37" s="30">
        <v>46</v>
      </c>
      <c r="F37" s="54" t="str">
        <f>VLOOKUP(E37,HONORARIOS!A5:G50,2,0)</f>
        <v>SIN VALOR DETERMINADO</v>
      </c>
      <c r="G37" s="30">
        <v>0</v>
      </c>
      <c r="H37" s="107">
        <v>0</v>
      </c>
      <c r="I37" s="107">
        <f>+H37*G37</f>
        <v>0</v>
      </c>
      <c r="J37" s="30">
        <v>4</v>
      </c>
      <c r="K37" s="110">
        <f>+I37*J37</f>
        <v>0</v>
      </c>
      <c r="L37" s="190"/>
      <c r="M37" s="185"/>
      <c r="O37" s="185"/>
      <c r="Q37" s="185"/>
      <c r="S37" s="185"/>
      <c r="U37" s="185"/>
      <c r="W37" s="185"/>
      <c r="Y37" s="185"/>
      <c r="AA37" s="185"/>
      <c r="AC37" s="185"/>
      <c r="AE37" s="185"/>
      <c r="AG37" s="185"/>
      <c r="AI37" s="185"/>
    </row>
    <row r="38" spans="1:332" ht="66" customHeight="1" thickBot="1" x14ac:dyDescent="0.3">
      <c r="A38" s="532"/>
      <c r="B38" s="436"/>
      <c r="C38" s="526"/>
      <c r="D38" s="436"/>
      <c r="E38" s="30">
        <v>46</v>
      </c>
      <c r="F38" s="54" t="str">
        <f>VLOOKUP(E38,HONORARIOS!A6:G50,2,0)</f>
        <v>SIN VALOR DETERMINADO</v>
      </c>
      <c r="G38" s="30">
        <v>0</v>
      </c>
      <c r="H38" s="107">
        <v>0</v>
      </c>
      <c r="I38" s="107">
        <f>+H38*G38</f>
        <v>0</v>
      </c>
      <c r="J38" s="30">
        <v>4</v>
      </c>
      <c r="K38" s="110">
        <f>+I38*J38</f>
        <v>0</v>
      </c>
      <c r="L38" s="190"/>
      <c r="M38" s="185"/>
      <c r="O38" s="185"/>
      <c r="Q38" s="185"/>
      <c r="S38" s="185"/>
      <c r="U38" s="185"/>
      <c r="W38" s="185"/>
      <c r="Y38" s="185"/>
      <c r="AA38" s="185"/>
      <c r="AC38" s="185"/>
      <c r="AE38" s="185"/>
      <c r="AG38" s="185"/>
      <c r="AI38" s="185"/>
    </row>
    <row r="39" spans="1:332" s="21" customFormat="1" ht="15.75" customHeight="1" thickBot="1" x14ac:dyDescent="0.3">
      <c r="A39" s="532"/>
      <c r="B39" s="39" t="s">
        <v>71</v>
      </c>
      <c r="C39" s="423"/>
      <c r="D39" s="424"/>
      <c r="E39" s="424"/>
      <c r="F39" s="424"/>
      <c r="G39" s="424"/>
      <c r="H39" s="424"/>
      <c r="I39" s="424"/>
      <c r="J39" s="424"/>
      <c r="K39" s="180">
        <f>SUM(K36:K38)</f>
        <v>0</v>
      </c>
      <c r="L39" s="186" t="s">
        <v>103</v>
      </c>
      <c r="M39" s="228">
        <f>+$K$39*M34</f>
        <v>0</v>
      </c>
      <c r="N39" s="171" t="s">
        <v>103</v>
      </c>
      <c r="O39" s="228">
        <f>+$K$39*O34</f>
        <v>0</v>
      </c>
      <c r="P39" s="171" t="s">
        <v>103</v>
      </c>
      <c r="Q39" s="228">
        <f>+$K$39*Q34</f>
        <v>0</v>
      </c>
      <c r="R39" s="171" t="s">
        <v>103</v>
      </c>
      <c r="S39" s="228">
        <f>+$K$39*S34</f>
        <v>0</v>
      </c>
      <c r="T39" s="171" t="s">
        <v>103</v>
      </c>
      <c r="U39" s="228">
        <f>+$K$39*U34</f>
        <v>0</v>
      </c>
      <c r="V39" s="171" t="s">
        <v>103</v>
      </c>
      <c r="W39" s="228">
        <f>+$K$39*W34</f>
        <v>0</v>
      </c>
      <c r="X39" s="171" t="s">
        <v>103</v>
      </c>
      <c r="Y39" s="228">
        <f>+$K$39*Y34</f>
        <v>0</v>
      </c>
      <c r="Z39" s="171" t="s">
        <v>103</v>
      </c>
      <c r="AA39" s="228">
        <f>+$K$39*AA34</f>
        <v>0</v>
      </c>
      <c r="AB39" s="171" t="s">
        <v>103</v>
      </c>
      <c r="AC39" s="228">
        <f>+$K$39*AC34</f>
        <v>0</v>
      </c>
      <c r="AD39" s="171" t="s">
        <v>103</v>
      </c>
      <c r="AE39" s="228">
        <f>+$K$39*AE34</f>
        <v>0</v>
      </c>
      <c r="AF39" s="171" t="s">
        <v>103</v>
      </c>
      <c r="AG39" s="228">
        <f>+$K$39*AG34</f>
        <v>0</v>
      </c>
      <c r="AH39" s="171" t="s">
        <v>103</v>
      </c>
      <c r="AI39" s="228">
        <f>+$K$39*AI34</f>
        <v>0</v>
      </c>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row>
    <row r="40" spans="1:332" ht="30.75" thickBot="1" x14ac:dyDescent="0.3">
      <c r="A40" s="532"/>
      <c r="B40" s="37" t="s">
        <v>98</v>
      </c>
      <c r="C40" s="36" t="s">
        <v>107</v>
      </c>
      <c r="D40" s="429"/>
      <c r="E40" s="430"/>
      <c r="F40" s="430"/>
      <c r="G40" s="430"/>
      <c r="H40" s="430"/>
      <c r="I40" s="430"/>
      <c r="J40" s="431"/>
      <c r="K40" s="110">
        <f>+IF(C40="Consultoria (25%)",K39*25%,0)+IF(C40="Obra (30%)",K39*30%,0)+IF(C40="Directo (20%)",K39*20%,0)+IF(C40="No aplica",0,0)+IF(C40="Directo (10%)",K39*10%,0)</f>
        <v>0</v>
      </c>
      <c r="L40" s="188" t="s">
        <v>107</v>
      </c>
      <c r="M40" s="187">
        <f>+IF(L40="Consultoria (25%)",M39*25%,0)+IF(L40="Obra (30%)",M39*30%,0)+IF(L40="Directo (20%)",M39*20%,0)+IF(L40="No aplica",0,0)+IF(L40="Directo (10%)",M39*10%,0)</f>
        <v>0</v>
      </c>
      <c r="N40" s="45" t="s">
        <v>107</v>
      </c>
      <c r="O40" s="187">
        <f>+IF(N40="Consultoria (25%)",O39*25%,0)+IF(N40="Obra (30%)",O39*30%,0)+IF(N40="Directo (20%)",O39*20%,0)+IF(N40="No aplica",0,0)+IF(N40="Directo (10%)",O39*10%,0)</f>
        <v>0</v>
      </c>
      <c r="P40" s="45" t="s">
        <v>107</v>
      </c>
      <c r="Q40" s="187">
        <f>+IF(P40="Consultoria (25%)",Q39*25%,0)+IF(P40="Obra (30%)",Q39*30%,0)+IF(P40="Directo (20%)",Q39*20%,0)+IF(P40="No aplica",0,0)+IF(P40="Directo (10%)",Q39*10%,0)</f>
        <v>0</v>
      </c>
      <c r="R40" s="45" t="s">
        <v>107</v>
      </c>
      <c r="S40" s="187">
        <f>+IF(R40="Consultoria (25%)",S39*25%,0)+IF(R40="Obra (30%)",S39*30%,0)+IF(R40="Directo (20%)",S39*20%,0)+IF(R40="No aplica",0,0)+IF(R40="Directo (10%)",S39*10%,0)</f>
        <v>0</v>
      </c>
      <c r="T40" s="45" t="s">
        <v>107</v>
      </c>
      <c r="U40" s="187">
        <f>+IF(T40="Consultoria (25%)",U39*25%,0)+IF(T40="Obra (30%)",U39*30%,0)+IF(T40="Directo (20%)",U39*20%,0)+IF(T40="No aplica",0,0)+IF(T40="Directo (10%)",U39*10%,0)</f>
        <v>0</v>
      </c>
      <c r="V40" s="45" t="s">
        <v>107</v>
      </c>
      <c r="W40" s="187">
        <f>+IF(V40="Consultoria (25%)",W39*25%,0)+IF(V40="Obra (30%)",W39*30%,0)+IF(V40="Directo (20%)",W39*20%,0)+IF(V40="No aplica",0,0)+IF(V40="Directo (10%)",W39*10%,0)</f>
        <v>0</v>
      </c>
      <c r="X40" s="45" t="s">
        <v>107</v>
      </c>
      <c r="Y40" s="187">
        <f>+IF(X40="Consultoria (25%)",Y39*25%,0)+IF(X40="Obra (30%)",Y39*30%,0)+IF(X40="Directo (20%)",Y39*20%,0)+IF(X40="No aplica",0,0)+IF(X40="Directo (10%)",Y39*10%,0)</f>
        <v>0</v>
      </c>
      <c r="Z40" s="45" t="s">
        <v>107</v>
      </c>
      <c r="AA40" s="187">
        <f>+IF(Z40="Consultoria (25%)",AA39*25%,0)+IF(Z40="Obra (30%)",AA39*30%,0)+IF(Z40="Directo (20%)",AA39*20%,0)+IF(Z40="No aplica",0,0)+IF(Z40="Directo (10%)",AA39*10%,0)</f>
        <v>0</v>
      </c>
      <c r="AB40" s="45" t="s">
        <v>107</v>
      </c>
      <c r="AC40" s="187">
        <f>+IF(AB40="Consultoria (25%)",AC39*25%,0)+IF(AB40="Obra (30%)",AC39*30%,0)+IF(AB40="Directo (20%)",AC39*20%,0)+IF(AB40="No aplica",0,0)+IF(AB40="Directo (10%)",AC39*10%,0)</f>
        <v>0</v>
      </c>
      <c r="AD40" s="45" t="s">
        <v>107</v>
      </c>
      <c r="AE40" s="187">
        <f>+IF(AD40="Consultoria (25%)",AE39*25%,0)+IF(AD40="Obra (30%)",AE39*30%,0)+IF(AD40="Directo (20%)",AE39*20%,0)+IF(AD40="No aplica",0,0)+IF(AD40="Directo (10%)",AE39*10%,0)</f>
        <v>0</v>
      </c>
      <c r="AF40" s="45" t="s">
        <v>107</v>
      </c>
      <c r="AG40" s="187">
        <f>+IF(AF40="Consultoria (25%)",AG39*25%,0)+IF(AF40="Obra (30%)",AG39*30%,0)+IF(AF40="Directo (20%)",AG39*20%,0)+IF(AF40="No aplica",0,0)+IF(AF40="Directo (10%)",AG39*10%,0)</f>
        <v>0</v>
      </c>
      <c r="AH40" s="45" t="s">
        <v>107</v>
      </c>
      <c r="AI40" s="187">
        <f>+IF(AH40="Consultoria (25%)",AI39*25%,0)+IF(AH40="Obra (30%)",AI39*30%,0)+IF(AH40="Directo (20%)",AI39*20%,0)+IF(AH40="No aplica",0,0)+IF(AH40="Directo (10%)",AI39*10%,0)</f>
        <v>0</v>
      </c>
    </row>
    <row r="41" spans="1:332" ht="30.75" thickBot="1" x14ac:dyDescent="0.3">
      <c r="A41" s="532"/>
      <c r="B41" s="37" t="s">
        <v>93</v>
      </c>
      <c r="C41" s="36" t="s">
        <v>70</v>
      </c>
      <c r="D41" s="432"/>
      <c r="E41" s="433"/>
      <c r="F41" s="433"/>
      <c r="G41" s="433"/>
      <c r="H41" s="433"/>
      <c r="I41" s="433"/>
      <c r="J41" s="434"/>
      <c r="K41" s="110">
        <f>+IF(C41="si",K39*10%,0)</f>
        <v>0</v>
      </c>
      <c r="L41" s="188" t="s">
        <v>70</v>
      </c>
      <c r="M41" s="187">
        <f>+IF(L41="si",M39*10%,0)</f>
        <v>0</v>
      </c>
      <c r="N41" s="45" t="s">
        <v>70</v>
      </c>
      <c r="O41" s="187">
        <f>+IF(N41="si",O39*10%,0)</f>
        <v>0</v>
      </c>
      <c r="P41" s="45" t="s">
        <v>70</v>
      </c>
      <c r="Q41" s="187">
        <f>+IF(P41="si",Q39*10%,0)</f>
        <v>0</v>
      </c>
      <c r="R41" s="45" t="s">
        <v>70</v>
      </c>
      <c r="S41" s="187">
        <f>+IF(R41="si",S39*10%,0)</f>
        <v>0</v>
      </c>
      <c r="T41" s="45" t="s">
        <v>70</v>
      </c>
      <c r="U41" s="187">
        <f>+IF(T41="si",U39*10%,0)</f>
        <v>0</v>
      </c>
      <c r="V41" s="45" t="s">
        <v>70</v>
      </c>
      <c r="W41" s="187">
        <f>+IF(V41="si",W39*10%,0)</f>
        <v>0</v>
      </c>
      <c r="X41" s="45" t="s">
        <v>70</v>
      </c>
      <c r="Y41" s="187">
        <f>+IF(X41="si",Y39*10%,0)</f>
        <v>0</v>
      </c>
      <c r="Z41" s="45" t="s">
        <v>70</v>
      </c>
      <c r="AA41" s="187">
        <f>+IF(Z41="si",AA39*10%,0)</f>
        <v>0</v>
      </c>
      <c r="AB41" s="45" t="s">
        <v>70</v>
      </c>
      <c r="AC41" s="187">
        <f>+IF(AB41="si",AC39*10%,0)</f>
        <v>0</v>
      </c>
      <c r="AD41" s="45" t="s">
        <v>70</v>
      </c>
      <c r="AE41" s="187">
        <f>+IF(AD41="si",AE39*10%,0)</f>
        <v>0</v>
      </c>
      <c r="AF41" s="45" t="s">
        <v>70</v>
      </c>
      <c r="AG41" s="187">
        <f>+IF(AF41="si",AG39*10%,0)</f>
        <v>0</v>
      </c>
      <c r="AH41" s="45" t="s">
        <v>70</v>
      </c>
      <c r="AI41" s="187">
        <f>+IF(AH41="si",AI39*10%,0)</f>
        <v>0</v>
      </c>
    </row>
    <row r="42" spans="1:332" ht="30.75" thickBot="1" x14ac:dyDescent="0.3">
      <c r="A42" s="532"/>
      <c r="B42" s="37" t="s">
        <v>94</v>
      </c>
      <c r="C42" s="36" t="s">
        <v>70</v>
      </c>
      <c r="D42" s="432"/>
      <c r="E42" s="433"/>
      <c r="F42" s="433"/>
      <c r="G42" s="433"/>
      <c r="H42" s="433"/>
      <c r="I42" s="433"/>
      <c r="J42" s="434"/>
      <c r="K42" s="110">
        <f>+IF(C42="si",K39*7%,0)</f>
        <v>0</v>
      </c>
      <c r="L42" s="188" t="s">
        <v>70</v>
      </c>
      <c r="M42" s="187">
        <f>+IF(L42="si",M39*7%,0)</f>
        <v>0</v>
      </c>
      <c r="N42" s="45" t="s">
        <v>70</v>
      </c>
      <c r="O42" s="187">
        <f>+IF(N42="si",O39*7%,0)</f>
        <v>0</v>
      </c>
      <c r="P42" s="45" t="s">
        <v>70</v>
      </c>
      <c r="Q42" s="187">
        <f>+IF(P42="si",Q39*7%,0)</f>
        <v>0</v>
      </c>
      <c r="R42" s="45" t="s">
        <v>70</v>
      </c>
      <c r="S42" s="187">
        <f>+IF(R42="si",S39*7%,0)</f>
        <v>0</v>
      </c>
      <c r="T42" s="45" t="s">
        <v>70</v>
      </c>
      <c r="U42" s="187">
        <f>+IF(T42="si",U39*7%,0)</f>
        <v>0</v>
      </c>
      <c r="V42" s="45" t="s">
        <v>70</v>
      </c>
      <c r="W42" s="187">
        <f>+IF(V42="si",W39*7%,0)</f>
        <v>0</v>
      </c>
      <c r="X42" s="45" t="s">
        <v>70</v>
      </c>
      <c r="Y42" s="187">
        <f>+IF(X42="si",Y39*7%,0)</f>
        <v>0</v>
      </c>
      <c r="Z42" s="45" t="s">
        <v>70</v>
      </c>
      <c r="AA42" s="187">
        <f>+IF(Z42="si",AA39*7%,0)</f>
        <v>0</v>
      </c>
      <c r="AB42" s="45" t="s">
        <v>70</v>
      </c>
      <c r="AC42" s="187">
        <f>+IF(AB42="si",AC39*7%,0)</f>
        <v>0</v>
      </c>
      <c r="AD42" s="45" t="s">
        <v>70</v>
      </c>
      <c r="AE42" s="187">
        <f>+IF(AD42="si",AE39*7%,0)</f>
        <v>0</v>
      </c>
      <c r="AF42" s="45" t="s">
        <v>70</v>
      </c>
      <c r="AG42" s="187">
        <f>+IF(AF42="si",AG39*7%,0)</f>
        <v>0</v>
      </c>
      <c r="AH42" s="45" t="s">
        <v>70</v>
      </c>
      <c r="AI42" s="187">
        <f>+IF(AH42="si",AI39*7%,0)</f>
        <v>0</v>
      </c>
    </row>
    <row r="43" spans="1:332" ht="15.75" thickBot="1" x14ac:dyDescent="0.3">
      <c r="A43" s="533"/>
      <c r="B43" s="37" t="s">
        <v>95</v>
      </c>
      <c r="C43" s="36" t="s">
        <v>70</v>
      </c>
      <c r="D43" s="432"/>
      <c r="E43" s="433"/>
      <c r="F43" s="433"/>
      <c r="G43" s="433"/>
      <c r="H43" s="433"/>
      <c r="I43" s="433"/>
      <c r="J43" s="434"/>
      <c r="K43" s="110">
        <f>+IF(C43="si",K39*5%,0)</f>
        <v>0</v>
      </c>
      <c r="L43" s="188" t="s">
        <v>70</v>
      </c>
      <c r="M43" s="187">
        <f>+IF(L43="si",M39*5%,0)</f>
        <v>0</v>
      </c>
      <c r="N43" s="45" t="s">
        <v>70</v>
      </c>
      <c r="O43" s="187">
        <f>+IF(N43="si",O39*5%,0)</f>
        <v>0</v>
      </c>
      <c r="P43" s="45" t="s">
        <v>70</v>
      </c>
      <c r="Q43" s="187">
        <f>+IF(P43="si",Q39*5%,0)</f>
        <v>0</v>
      </c>
      <c r="R43" s="45" t="s">
        <v>70</v>
      </c>
      <c r="S43" s="187">
        <f>+IF(R43="si",S39*5%,0)</f>
        <v>0</v>
      </c>
      <c r="T43" s="45" t="s">
        <v>70</v>
      </c>
      <c r="U43" s="187">
        <f>+IF(T43="si",U39*5%,0)</f>
        <v>0</v>
      </c>
      <c r="V43" s="45" t="s">
        <v>70</v>
      </c>
      <c r="W43" s="187">
        <f>+IF(V43="si",W39*5%,0)</f>
        <v>0</v>
      </c>
      <c r="X43" s="45" t="s">
        <v>70</v>
      </c>
      <c r="Y43" s="187">
        <f>+IF(X43="si",Y39*5%,0)</f>
        <v>0</v>
      </c>
      <c r="Z43" s="45" t="s">
        <v>70</v>
      </c>
      <c r="AA43" s="187">
        <f>+IF(Z43="si",AA39*5%,0)</f>
        <v>0</v>
      </c>
      <c r="AB43" s="45" t="s">
        <v>70</v>
      </c>
      <c r="AC43" s="187">
        <f>+IF(AB43="si",AC39*5%,0)</f>
        <v>0</v>
      </c>
      <c r="AD43" s="45" t="s">
        <v>70</v>
      </c>
      <c r="AE43" s="187">
        <f>+IF(AD43="si",AE39*5%,0)</f>
        <v>0</v>
      </c>
      <c r="AF43" s="45" t="s">
        <v>70</v>
      </c>
      <c r="AG43" s="187">
        <f>+IF(AF43="si",AG39*5%,0)</f>
        <v>0</v>
      </c>
      <c r="AH43" s="45" t="s">
        <v>70</v>
      </c>
      <c r="AI43" s="187">
        <f>+IF(AH43="si",AI39*5%,0)</f>
        <v>0</v>
      </c>
    </row>
    <row r="44" spans="1:332" s="34" customFormat="1" ht="15.75" thickBot="1" x14ac:dyDescent="0.3">
      <c r="A44" s="426" t="s">
        <v>102</v>
      </c>
      <c r="B44" s="427"/>
      <c r="C44" s="427"/>
      <c r="D44" s="427"/>
      <c r="E44" s="427"/>
      <c r="F44" s="427"/>
      <c r="G44" s="427"/>
      <c r="H44" s="427"/>
      <c r="I44" s="427"/>
      <c r="J44" s="428"/>
      <c r="K44" s="217">
        <f>SUM(K39:K43)</f>
        <v>0</v>
      </c>
      <c r="L44" s="194"/>
      <c r="M44" s="199">
        <f>SUM(M39:M43)</f>
        <v>0</v>
      </c>
      <c r="N44" s="203"/>
      <c r="O44" s="199">
        <f>SUM(O39:O43)</f>
        <v>0</v>
      </c>
      <c r="P44" s="203"/>
      <c r="Q44" s="199">
        <f>SUM(Q39:Q43)</f>
        <v>0</v>
      </c>
      <c r="R44" s="203"/>
      <c r="S44" s="199">
        <f>SUM(S39:S43)</f>
        <v>0</v>
      </c>
      <c r="T44" s="203"/>
      <c r="U44" s="199">
        <f>SUM(U39:U43)</f>
        <v>0</v>
      </c>
      <c r="V44" s="203"/>
      <c r="W44" s="199">
        <f>SUM(W39:W43)</f>
        <v>0</v>
      </c>
      <c r="X44" s="203"/>
      <c r="Y44" s="199">
        <f>SUM(Y39:Y43)</f>
        <v>0</v>
      </c>
      <c r="Z44" s="203"/>
      <c r="AA44" s="199">
        <f>SUM(AA39:AA43)</f>
        <v>0</v>
      </c>
      <c r="AB44" s="203"/>
      <c r="AC44" s="199">
        <f>SUM(AC39:AC43)</f>
        <v>0</v>
      </c>
      <c r="AD44" s="203"/>
      <c r="AE44" s="199">
        <f>SUM(AE39:AE43)</f>
        <v>0</v>
      </c>
      <c r="AF44" s="203"/>
      <c r="AG44" s="199">
        <f>SUM(AG39:AG43)</f>
        <v>0</v>
      </c>
      <c r="AH44" s="203"/>
      <c r="AI44" s="199">
        <f>SUM(AI39:AI43)</f>
        <v>0</v>
      </c>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c r="IX44" s="49"/>
      <c r="IY44" s="49"/>
      <c r="IZ44" s="49"/>
      <c r="JA44" s="49"/>
      <c r="JB44" s="49"/>
      <c r="JC44" s="49"/>
      <c r="JD44" s="49"/>
      <c r="JE44" s="49"/>
      <c r="JF44" s="49"/>
      <c r="JG44" s="49"/>
      <c r="JH44" s="49"/>
      <c r="JI44" s="49"/>
      <c r="JJ44" s="49"/>
      <c r="JK44" s="49"/>
      <c r="JL44" s="49"/>
      <c r="JM44" s="49"/>
      <c r="JN44" s="49"/>
      <c r="JO44" s="49"/>
      <c r="JP44" s="49"/>
      <c r="JQ44" s="49"/>
      <c r="JR44" s="49"/>
      <c r="JS44" s="49"/>
      <c r="JT44" s="49"/>
      <c r="JU44" s="49"/>
      <c r="JV44" s="49"/>
      <c r="JW44" s="49"/>
      <c r="JX44" s="49"/>
      <c r="JY44" s="49"/>
      <c r="JZ44" s="49"/>
      <c r="KA44" s="49"/>
      <c r="KB44" s="49"/>
      <c r="KC44" s="49"/>
      <c r="KD44" s="49"/>
      <c r="KE44" s="49"/>
      <c r="KF44" s="49"/>
      <c r="KG44" s="49"/>
      <c r="KH44" s="49"/>
      <c r="KI44" s="49"/>
      <c r="KJ44" s="49"/>
      <c r="KK44" s="49"/>
      <c r="KL44" s="49"/>
      <c r="KM44" s="49"/>
      <c r="KN44" s="49"/>
      <c r="KO44" s="49"/>
      <c r="KP44" s="49"/>
      <c r="KQ44" s="49"/>
      <c r="KR44" s="49"/>
      <c r="KS44" s="49"/>
      <c r="KT44" s="49"/>
      <c r="KU44" s="49"/>
      <c r="KV44" s="49"/>
      <c r="KW44" s="49"/>
      <c r="KX44" s="49"/>
      <c r="KY44" s="49"/>
      <c r="KZ44" s="49"/>
      <c r="LA44" s="49"/>
      <c r="LB44" s="49"/>
      <c r="LC44" s="49"/>
      <c r="LD44" s="49"/>
      <c r="LE44" s="49"/>
      <c r="LF44" s="49"/>
      <c r="LG44" s="49"/>
      <c r="LH44" s="49"/>
      <c r="LI44" s="49"/>
      <c r="LJ44" s="49"/>
      <c r="LK44" s="49"/>
      <c r="LL44" s="49"/>
      <c r="LM44" s="49"/>
      <c r="LN44" s="49"/>
      <c r="LO44" s="49"/>
      <c r="LP44" s="49"/>
      <c r="LQ44" s="49"/>
      <c r="LR44" s="49"/>
      <c r="LS44" s="49"/>
      <c r="LT44" s="49"/>
    </row>
    <row r="45" spans="1:332" ht="66" customHeight="1" thickBot="1" x14ac:dyDescent="0.3">
      <c r="A45" s="531" t="s">
        <v>171</v>
      </c>
      <c r="B45" s="435"/>
      <c r="C45" s="524"/>
      <c r="D45" s="435"/>
      <c r="E45" s="30">
        <v>46</v>
      </c>
      <c r="F45" s="32" t="str">
        <f>VLOOKUP(E45,HONORARIOS!A5:G50,2,0)</f>
        <v>SIN VALOR DETERMINADO</v>
      </c>
      <c r="G45" s="30">
        <v>0</v>
      </c>
      <c r="H45" s="107">
        <v>0</v>
      </c>
      <c r="I45" s="107">
        <f>+H45*G45</f>
        <v>0</v>
      </c>
      <c r="J45" s="30">
        <v>4</v>
      </c>
      <c r="K45" s="110">
        <f>+I45*J45</f>
        <v>0</v>
      </c>
      <c r="L45" s="190"/>
      <c r="M45" s="187"/>
      <c r="N45" s="105"/>
      <c r="O45" s="187"/>
      <c r="P45" s="105"/>
      <c r="Q45" s="187"/>
      <c r="R45" s="105"/>
      <c r="S45" s="187"/>
      <c r="T45" s="105"/>
      <c r="U45" s="187"/>
      <c r="V45" s="105"/>
      <c r="W45" s="187"/>
      <c r="X45" s="105"/>
      <c r="Y45" s="187"/>
      <c r="Z45" s="105"/>
      <c r="AA45" s="187"/>
      <c r="AB45" s="105"/>
      <c r="AC45" s="187"/>
      <c r="AD45" s="105"/>
      <c r="AE45" s="187"/>
      <c r="AF45" s="105"/>
      <c r="AG45" s="187"/>
      <c r="AH45" s="105"/>
      <c r="AI45" s="187"/>
    </row>
    <row r="46" spans="1:332" ht="66" customHeight="1" thickBot="1" x14ac:dyDescent="0.3">
      <c r="A46" s="532"/>
      <c r="B46" s="517"/>
      <c r="C46" s="525"/>
      <c r="D46" s="517"/>
      <c r="E46" s="30">
        <v>46</v>
      </c>
      <c r="F46" s="32" t="str">
        <f>VLOOKUP(E46,HONORARIOS!A13:G50,2,0)</f>
        <v>SIN VALOR DETERMINADO</v>
      </c>
      <c r="G46" s="30">
        <v>0</v>
      </c>
      <c r="H46" s="107">
        <v>0</v>
      </c>
      <c r="I46" s="107">
        <f>+H46*G46</f>
        <v>0</v>
      </c>
      <c r="J46" s="30">
        <v>4</v>
      </c>
      <c r="K46" s="110">
        <f>+I46*J46</f>
        <v>0</v>
      </c>
      <c r="L46" s="190"/>
      <c r="M46" s="187"/>
      <c r="N46" s="105"/>
      <c r="O46" s="187"/>
      <c r="P46" s="105"/>
      <c r="Q46" s="187"/>
      <c r="R46" s="105"/>
      <c r="S46" s="187"/>
      <c r="T46" s="105"/>
      <c r="U46" s="187"/>
      <c r="V46" s="105"/>
      <c r="W46" s="187"/>
      <c r="X46" s="105"/>
      <c r="Y46" s="187"/>
      <c r="Z46" s="105"/>
      <c r="AA46" s="187"/>
      <c r="AB46" s="105"/>
      <c r="AC46" s="187"/>
      <c r="AD46" s="105"/>
      <c r="AE46" s="187"/>
      <c r="AF46" s="105"/>
      <c r="AG46" s="187"/>
      <c r="AH46" s="105"/>
      <c r="AI46" s="187"/>
    </row>
    <row r="47" spans="1:332" ht="66" customHeight="1" thickBot="1" x14ac:dyDescent="0.3">
      <c r="A47" s="532"/>
      <c r="B47" s="436"/>
      <c r="C47" s="526"/>
      <c r="D47" s="436"/>
      <c r="E47" s="30">
        <v>46</v>
      </c>
      <c r="F47" s="63" t="str">
        <f>VLOOKUP(E47,HONORARIOS!A5:G50,2,0)</f>
        <v>SIN VALOR DETERMINADO</v>
      </c>
      <c r="G47" s="30">
        <v>0</v>
      </c>
      <c r="H47" s="107">
        <v>0</v>
      </c>
      <c r="I47" s="107">
        <f>+H47*G47</f>
        <v>0</v>
      </c>
      <c r="J47" s="30">
        <v>4</v>
      </c>
      <c r="K47" s="110">
        <f>+I47*J47</f>
        <v>0</v>
      </c>
      <c r="L47" s="190"/>
      <c r="M47" s="187"/>
      <c r="N47" s="105"/>
      <c r="O47" s="187"/>
      <c r="P47" s="105"/>
      <c r="Q47" s="187"/>
      <c r="R47" s="105"/>
      <c r="S47" s="187"/>
      <c r="T47" s="105"/>
      <c r="U47" s="187"/>
      <c r="V47" s="105"/>
      <c r="W47" s="187"/>
      <c r="X47" s="105"/>
      <c r="Y47" s="187"/>
      <c r="Z47" s="105"/>
      <c r="AA47" s="187"/>
      <c r="AB47" s="105"/>
      <c r="AC47" s="187"/>
      <c r="AD47" s="105"/>
      <c r="AE47" s="187"/>
      <c r="AF47" s="105"/>
      <c r="AG47" s="187"/>
      <c r="AH47" s="105"/>
      <c r="AI47" s="187"/>
    </row>
    <row r="48" spans="1:332" s="21" customFormat="1" ht="17.25" customHeight="1" thickBot="1" x14ac:dyDescent="0.3">
      <c r="A48" s="532"/>
      <c r="B48" s="39" t="s">
        <v>71</v>
      </c>
      <c r="C48" s="423"/>
      <c r="D48" s="424"/>
      <c r="E48" s="424"/>
      <c r="F48" s="424"/>
      <c r="G48" s="424"/>
      <c r="H48" s="424"/>
      <c r="I48" s="424"/>
      <c r="J48" s="424"/>
      <c r="K48" s="180">
        <f>SUM(K45:K47)</f>
        <v>0</v>
      </c>
      <c r="L48" s="186" t="s">
        <v>103</v>
      </c>
      <c r="M48" s="228"/>
      <c r="N48" s="171" t="s">
        <v>103</v>
      </c>
      <c r="O48" s="228"/>
      <c r="P48" s="171" t="s">
        <v>103</v>
      </c>
      <c r="Q48" s="228">
        <f>+K48*Q34</f>
        <v>0</v>
      </c>
      <c r="R48" s="171" t="s">
        <v>103</v>
      </c>
      <c r="S48" s="228"/>
      <c r="T48" s="171" t="s">
        <v>103</v>
      </c>
      <c r="U48" s="228"/>
      <c r="V48" s="171" t="s">
        <v>103</v>
      </c>
      <c r="W48" s="228"/>
      <c r="X48" s="171" t="s">
        <v>103</v>
      </c>
      <c r="Y48" s="228"/>
      <c r="Z48" s="171" t="s">
        <v>103</v>
      </c>
      <c r="AA48" s="228"/>
      <c r="AB48" s="171" t="s">
        <v>103</v>
      </c>
      <c r="AC48" s="228"/>
      <c r="AD48" s="171" t="s">
        <v>103</v>
      </c>
      <c r="AE48" s="228"/>
      <c r="AF48" s="171" t="s">
        <v>103</v>
      </c>
      <c r="AG48" s="228"/>
      <c r="AH48" s="171" t="s">
        <v>103</v>
      </c>
      <c r="AI48" s="228"/>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c r="LS48" s="47"/>
      <c r="LT48" s="47"/>
    </row>
    <row r="49" spans="1:332" ht="30.75" thickBot="1" x14ac:dyDescent="0.3">
      <c r="A49" s="532"/>
      <c r="B49" s="37" t="s">
        <v>98</v>
      </c>
      <c r="C49" s="36" t="s">
        <v>107</v>
      </c>
      <c r="D49" s="507"/>
      <c r="E49" s="508"/>
      <c r="F49" s="508"/>
      <c r="G49" s="508"/>
      <c r="H49" s="508"/>
      <c r="I49" s="508"/>
      <c r="J49" s="509"/>
      <c r="K49" s="110">
        <f>+IF(C49="Consultoria (25%)",K48*25%,0)+IF(C49="Obra (30%)",K48*30%,0)+IF(C49="Directo (20%)",K48*20%,0)+IF(C49="No aplica",0,0)+IF(C49="Directo (10%)",K48*10%,0)</f>
        <v>0</v>
      </c>
      <c r="L49" s="188" t="s">
        <v>107</v>
      </c>
      <c r="M49" s="187">
        <f>+IF(L49="Consultoria (25%)",M48*25%,0)+IF(L49="Obra (30%)",M48*30%,0)+IF(L49="Directo (20%)",M48*20%,0)+IF(L49="No aplica",0,0)+IF(L49="Directo (10%)",M48*10%,0)</f>
        <v>0</v>
      </c>
      <c r="N49" s="45" t="s">
        <v>107</v>
      </c>
      <c r="O49" s="187">
        <f>+IF(N49="Consultoria (25%)",O48*25%,0)+IF(N49="Obra (30%)",O48*30%,0)+IF(N49="Directo (20%)",O48*20%,0)+IF(N49="No aplica",0,0)+IF(N49="Directo (10%)",O48*10%,0)</f>
        <v>0</v>
      </c>
      <c r="P49" s="45" t="s">
        <v>107</v>
      </c>
      <c r="Q49" s="187">
        <f>+IF(P49="Consultoria (25%)",Q48*25%,0)+IF(P49="Obra (30%)",Q48*30%,0)+IF(P49="Directo (20%)",Q48*20%,0)+IF(P49="No aplica",0,0)+IF(P49="Directo (10%)",Q48*10%,0)</f>
        <v>0</v>
      </c>
      <c r="R49" s="45" t="s">
        <v>107</v>
      </c>
      <c r="S49" s="187">
        <f>+IF(R49="Consultoria (25%)",S48*25%,0)+IF(R49="Obra (30%)",S48*30%,0)+IF(R49="Directo (20%)",S48*20%,0)+IF(R49="No aplica",0,0)+IF(R49="Directo (10%)",S48*10%,0)</f>
        <v>0</v>
      </c>
      <c r="T49" s="45" t="s">
        <v>107</v>
      </c>
      <c r="U49" s="187">
        <f>+IF(T49="Consultoria (25%)",U48*25%,0)+IF(T49="Obra (30%)",U48*30%,0)+IF(T49="Directo (20%)",U48*20%,0)+IF(T49="No aplica",0,0)+IF(T49="Directo (10%)",U48*10%,0)</f>
        <v>0</v>
      </c>
      <c r="V49" s="45" t="s">
        <v>107</v>
      </c>
      <c r="W49" s="187">
        <f>+IF(V49="Consultoria (25%)",W48*25%,0)+IF(V49="Obra (30%)",W48*30%,0)+IF(V49="Directo (20%)",W48*20%,0)+IF(V49="No aplica",0,0)+IF(V49="Directo (10%)",W48*10%,0)</f>
        <v>0</v>
      </c>
      <c r="X49" s="45" t="s">
        <v>107</v>
      </c>
      <c r="Y49" s="187">
        <f>+IF(X49="Consultoria (25%)",Y48*25%,0)+IF(X49="Obra (30%)",Y48*30%,0)+IF(X49="Directo (20%)",Y48*20%,0)+IF(X49="No aplica",0,0)+IF(X49="Directo (10%)",Y48*10%,0)</f>
        <v>0</v>
      </c>
      <c r="Z49" s="45" t="s">
        <v>107</v>
      </c>
      <c r="AA49" s="187">
        <f>+IF(Z49="Consultoria (25%)",AA48*25%,0)+IF(Z49="Obra (30%)",AA48*30%,0)+IF(Z49="Directo (20%)",AA48*20%,0)+IF(Z49="No aplica",0,0)+IF(Z49="Directo (10%)",AA48*10%,0)</f>
        <v>0</v>
      </c>
      <c r="AB49" s="45" t="s">
        <v>107</v>
      </c>
      <c r="AC49" s="187">
        <f>+IF(AB49="Consultoria (25%)",AC48*25%,0)+IF(AB49="Obra (30%)",AC48*30%,0)+IF(AB49="Directo (20%)",AC48*20%,0)+IF(AB49="No aplica",0,0)+IF(AB49="Directo (10%)",AC48*10%,0)</f>
        <v>0</v>
      </c>
      <c r="AD49" s="45" t="s">
        <v>107</v>
      </c>
      <c r="AE49" s="187">
        <f>+IF(AD49="Consultoria (25%)",AE48*25%,0)+IF(AD49="Obra (30%)",AE48*30%,0)+IF(AD49="Directo (20%)",AE48*20%,0)+IF(AD49="No aplica",0,0)+IF(AD49="Directo (10%)",AE48*10%,0)</f>
        <v>0</v>
      </c>
      <c r="AF49" s="45" t="s">
        <v>107</v>
      </c>
      <c r="AG49" s="187">
        <f>+IF(AF49="Consultoria (25%)",AG48*25%,0)+IF(AF49="Obra (30%)",AG48*30%,0)+IF(AF49="Directo (20%)",AG48*20%,0)+IF(AF49="No aplica",0,0)+IF(AF49="Directo (10%)",AG48*10%,0)</f>
        <v>0</v>
      </c>
      <c r="AH49" s="45" t="s">
        <v>107</v>
      </c>
      <c r="AI49" s="187">
        <f>+IF(AH49="Consultoria (25%)",AI48*25%,0)+IF(AH49="Obra (30%)",AI48*30%,0)+IF(AH49="Directo (20%)",AI48*20%,0)+IF(AH49="No aplica",0,0)+IF(AH49="Directo (10%)",AI48*10%,0)</f>
        <v>0</v>
      </c>
    </row>
    <row r="50" spans="1:332" ht="30.75" thickBot="1" x14ac:dyDescent="0.3">
      <c r="A50" s="532"/>
      <c r="B50" s="37" t="s">
        <v>93</v>
      </c>
      <c r="C50" s="36" t="s">
        <v>70</v>
      </c>
      <c r="D50" s="432"/>
      <c r="E50" s="433"/>
      <c r="F50" s="433"/>
      <c r="G50" s="433"/>
      <c r="H50" s="433"/>
      <c r="I50" s="433"/>
      <c r="J50" s="434"/>
      <c r="K50" s="110">
        <f>+IF(C50="si",K48*10%,0)</f>
        <v>0</v>
      </c>
      <c r="L50" s="188" t="s">
        <v>70</v>
      </c>
      <c r="M50" s="187">
        <f>+IF(L50="si",M48*10%,0)</f>
        <v>0</v>
      </c>
      <c r="N50" s="45" t="s">
        <v>70</v>
      </c>
      <c r="O50" s="187">
        <f>+IF(N50="si",O48*10%,0)</f>
        <v>0</v>
      </c>
      <c r="P50" s="45" t="s">
        <v>70</v>
      </c>
      <c r="Q50" s="187">
        <f>+IF(P50="si",Q48*10%,0)</f>
        <v>0</v>
      </c>
      <c r="R50" s="45" t="s">
        <v>70</v>
      </c>
      <c r="S50" s="187">
        <f>+IF(R50="si",S48*10%,0)</f>
        <v>0</v>
      </c>
      <c r="T50" s="45" t="s">
        <v>70</v>
      </c>
      <c r="U50" s="187">
        <f>+IF(T50="si",U48*10%,0)</f>
        <v>0</v>
      </c>
      <c r="V50" s="45" t="s">
        <v>70</v>
      </c>
      <c r="W50" s="187">
        <f>+IF(V50="si",W48*10%,0)</f>
        <v>0</v>
      </c>
      <c r="X50" s="45" t="s">
        <v>70</v>
      </c>
      <c r="Y50" s="187">
        <f>+IF(X50="si",Y48*10%,0)</f>
        <v>0</v>
      </c>
      <c r="Z50" s="45" t="s">
        <v>70</v>
      </c>
      <c r="AA50" s="187">
        <f>+IF(Z50="si",AA48*10%,0)</f>
        <v>0</v>
      </c>
      <c r="AB50" s="45" t="s">
        <v>70</v>
      </c>
      <c r="AC50" s="187">
        <f>+IF(AB50="si",AC48*10%,0)</f>
        <v>0</v>
      </c>
      <c r="AD50" s="45" t="s">
        <v>70</v>
      </c>
      <c r="AE50" s="187">
        <f>+IF(AD50="si",AE48*10%,0)</f>
        <v>0</v>
      </c>
      <c r="AF50" s="45" t="s">
        <v>70</v>
      </c>
      <c r="AG50" s="187">
        <f>+IF(AF50="si",AG48*10%,0)</f>
        <v>0</v>
      </c>
      <c r="AH50" s="45" t="s">
        <v>70</v>
      </c>
      <c r="AI50" s="187">
        <f>+IF(AH50="si",AI48*10%,0)</f>
        <v>0</v>
      </c>
    </row>
    <row r="51" spans="1:332" ht="30.75" thickBot="1" x14ac:dyDescent="0.3">
      <c r="A51" s="532"/>
      <c r="B51" s="37" t="s">
        <v>94</v>
      </c>
      <c r="C51" s="36" t="s">
        <v>70</v>
      </c>
      <c r="D51" s="432"/>
      <c r="E51" s="433"/>
      <c r="F51" s="433"/>
      <c r="G51" s="433"/>
      <c r="H51" s="433"/>
      <c r="I51" s="433"/>
      <c r="J51" s="434"/>
      <c r="K51" s="110">
        <f>+IF(C51="si",K48*7%,0)</f>
        <v>0</v>
      </c>
      <c r="L51" s="188" t="s">
        <v>70</v>
      </c>
      <c r="M51" s="187">
        <f>+IF(L51="si",M48*7%,0)</f>
        <v>0</v>
      </c>
      <c r="N51" s="45" t="s">
        <v>70</v>
      </c>
      <c r="O51" s="187">
        <f>+IF(N51="si",O48*7%,0)</f>
        <v>0</v>
      </c>
      <c r="P51" s="45" t="s">
        <v>70</v>
      </c>
      <c r="Q51" s="187">
        <f>+IF(P51="si",Q48*7%,0)</f>
        <v>0</v>
      </c>
      <c r="R51" s="45" t="s">
        <v>70</v>
      </c>
      <c r="S51" s="187">
        <f>+IF(R51="si",S48*7%,0)</f>
        <v>0</v>
      </c>
      <c r="T51" s="45" t="s">
        <v>70</v>
      </c>
      <c r="U51" s="187">
        <f>+IF(T51="si",U48*7%,0)</f>
        <v>0</v>
      </c>
      <c r="V51" s="45" t="s">
        <v>70</v>
      </c>
      <c r="W51" s="187">
        <f>+IF(V51="si",W48*7%,0)</f>
        <v>0</v>
      </c>
      <c r="X51" s="45" t="s">
        <v>70</v>
      </c>
      <c r="Y51" s="187">
        <f>+IF(X51="si",Y48*7%,0)</f>
        <v>0</v>
      </c>
      <c r="Z51" s="45" t="s">
        <v>70</v>
      </c>
      <c r="AA51" s="187">
        <f>+IF(Z51="si",AA48*7%,0)</f>
        <v>0</v>
      </c>
      <c r="AB51" s="45" t="s">
        <v>70</v>
      </c>
      <c r="AC51" s="187">
        <f>+IF(AB51="si",AC48*7%,0)</f>
        <v>0</v>
      </c>
      <c r="AD51" s="45" t="s">
        <v>70</v>
      </c>
      <c r="AE51" s="187">
        <f>+IF(AD51="si",AE48*7%,0)</f>
        <v>0</v>
      </c>
      <c r="AF51" s="45" t="s">
        <v>70</v>
      </c>
      <c r="AG51" s="187">
        <f>+IF(AF51="si",AG48*7%,0)</f>
        <v>0</v>
      </c>
      <c r="AH51" s="45" t="s">
        <v>70</v>
      </c>
      <c r="AI51" s="187">
        <f>+IF(AH51="si",AI48*7%,0)</f>
        <v>0</v>
      </c>
    </row>
    <row r="52" spans="1:332" ht="15.75" thickBot="1" x14ac:dyDescent="0.3">
      <c r="A52" s="533"/>
      <c r="B52" s="37" t="s">
        <v>95</v>
      </c>
      <c r="C52" s="36" t="s">
        <v>70</v>
      </c>
      <c r="D52" s="432"/>
      <c r="E52" s="433"/>
      <c r="F52" s="433"/>
      <c r="G52" s="433"/>
      <c r="H52" s="433"/>
      <c r="I52" s="433"/>
      <c r="J52" s="434"/>
      <c r="K52" s="110">
        <f>+IF(C52="si",K48*5%,0)</f>
        <v>0</v>
      </c>
      <c r="L52" s="188" t="s">
        <v>70</v>
      </c>
      <c r="M52" s="187">
        <f>+IF(L52="si",M48*5%,0)</f>
        <v>0</v>
      </c>
      <c r="N52" s="45" t="s">
        <v>70</v>
      </c>
      <c r="O52" s="187">
        <f>+IF(N52="si",O48*5%,0)</f>
        <v>0</v>
      </c>
      <c r="P52" s="45" t="s">
        <v>70</v>
      </c>
      <c r="Q52" s="187">
        <f>+IF(P52="si",Q48*5%,0)</f>
        <v>0</v>
      </c>
      <c r="R52" s="45" t="s">
        <v>70</v>
      </c>
      <c r="S52" s="187">
        <f>+IF(R52="si",S48*5%,0)</f>
        <v>0</v>
      </c>
      <c r="T52" s="45" t="s">
        <v>70</v>
      </c>
      <c r="U52" s="187">
        <f>+IF(T52="si",U48*5%,0)</f>
        <v>0</v>
      </c>
      <c r="V52" s="45" t="s">
        <v>70</v>
      </c>
      <c r="W52" s="187">
        <f>+IF(V52="si",W48*5%,0)</f>
        <v>0</v>
      </c>
      <c r="X52" s="45" t="s">
        <v>70</v>
      </c>
      <c r="Y52" s="187">
        <f>+IF(X52="si",Y48*5%,0)</f>
        <v>0</v>
      </c>
      <c r="Z52" s="45" t="s">
        <v>70</v>
      </c>
      <c r="AA52" s="187">
        <f>+IF(Z52="si",AA48*5%,0)</f>
        <v>0</v>
      </c>
      <c r="AB52" s="45" t="s">
        <v>70</v>
      </c>
      <c r="AC52" s="187">
        <f>+IF(AB52="si",AC48*5%,0)</f>
        <v>0</v>
      </c>
      <c r="AD52" s="45" t="s">
        <v>70</v>
      </c>
      <c r="AE52" s="187">
        <f>+IF(AD52="si",AE48*5%,0)</f>
        <v>0</v>
      </c>
      <c r="AF52" s="45" t="s">
        <v>70</v>
      </c>
      <c r="AG52" s="187">
        <f>+IF(AF52="si",AG48*5%,0)</f>
        <v>0</v>
      </c>
      <c r="AH52" s="45" t="s">
        <v>70</v>
      </c>
      <c r="AI52" s="187">
        <f>+IF(AH52="si",AI48*5%,0)</f>
        <v>0</v>
      </c>
    </row>
    <row r="53" spans="1:332" s="34" customFormat="1" hidden="1" x14ac:dyDescent="0.25">
      <c r="A53" s="501" t="s">
        <v>102</v>
      </c>
      <c r="B53" s="502"/>
      <c r="C53" s="502"/>
      <c r="D53" s="502"/>
      <c r="E53" s="502"/>
      <c r="F53" s="502"/>
      <c r="G53" s="502"/>
      <c r="H53" s="502"/>
      <c r="I53" s="502"/>
      <c r="J53" s="503"/>
      <c r="K53" s="263">
        <f>SUM(K48:K52)</f>
        <v>0</v>
      </c>
      <c r="L53" s="191"/>
      <c r="M53" s="196">
        <f>SUM(M48:M52)</f>
        <v>0</v>
      </c>
      <c r="N53" s="166"/>
      <c r="O53" s="196">
        <f>SUM(O48:O52)</f>
        <v>0</v>
      </c>
      <c r="P53" s="166"/>
      <c r="Q53" s="196">
        <f>SUM(Q48:Q52)</f>
        <v>0</v>
      </c>
      <c r="R53" s="166"/>
      <c r="S53" s="196">
        <f>SUM(S48:S52)</f>
        <v>0</v>
      </c>
      <c r="T53" s="166"/>
      <c r="U53" s="196">
        <f>SUM(U48:U52)</f>
        <v>0</v>
      </c>
      <c r="V53" s="166"/>
      <c r="W53" s="196">
        <f>SUM(W48:W52)</f>
        <v>0</v>
      </c>
      <c r="X53" s="166"/>
      <c r="Y53" s="196">
        <f>SUM(Y48:Y52)</f>
        <v>0</v>
      </c>
      <c r="Z53" s="166"/>
      <c r="AA53" s="196">
        <f>SUM(AA48:AA52)</f>
        <v>0</v>
      </c>
      <c r="AB53" s="166"/>
      <c r="AC53" s="196">
        <f>SUM(AC48:AC52)</f>
        <v>0</v>
      </c>
      <c r="AD53" s="166"/>
      <c r="AE53" s="196">
        <f>SUM(AE48:AE52)</f>
        <v>0</v>
      </c>
      <c r="AF53" s="166"/>
      <c r="AG53" s="196">
        <f>SUM(AG48:AG52)</f>
        <v>0</v>
      </c>
      <c r="AH53" s="166"/>
      <c r="AI53" s="196">
        <f>SUM(AI48:AI52)</f>
        <v>0</v>
      </c>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9"/>
      <c r="IX53" s="49"/>
      <c r="IY53" s="49"/>
      <c r="IZ53" s="49"/>
      <c r="JA53" s="49"/>
      <c r="JB53" s="49"/>
      <c r="JC53" s="49"/>
      <c r="JD53" s="49"/>
      <c r="JE53" s="49"/>
      <c r="JF53" s="49"/>
      <c r="JG53" s="49"/>
      <c r="JH53" s="49"/>
      <c r="JI53" s="49"/>
      <c r="JJ53" s="49"/>
      <c r="JK53" s="49"/>
      <c r="JL53" s="49"/>
      <c r="JM53" s="49"/>
      <c r="JN53" s="49"/>
      <c r="JO53" s="49"/>
      <c r="JP53" s="49"/>
      <c r="JQ53" s="49"/>
      <c r="JR53" s="49"/>
      <c r="JS53" s="49"/>
      <c r="JT53" s="49"/>
      <c r="JU53" s="49"/>
      <c r="JV53" s="49"/>
      <c r="JW53" s="49"/>
      <c r="JX53" s="49"/>
      <c r="JY53" s="49"/>
      <c r="JZ53" s="49"/>
      <c r="KA53" s="49"/>
      <c r="KB53" s="49"/>
      <c r="KC53" s="49"/>
      <c r="KD53" s="49"/>
      <c r="KE53" s="49"/>
      <c r="KF53" s="49"/>
      <c r="KG53" s="49"/>
      <c r="KH53" s="49"/>
      <c r="KI53" s="49"/>
      <c r="KJ53" s="49"/>
      <c r="KK53" s="49"/>
      <c r="KL53" s="49"/>
      <c r="KM53" s="49"/>
      <c r="KN53" s="49"/>
      <c r="KO53" s="49"/>
      <c r="KP53" s="49"/>
      <c r="KQ53" s="49"/>
      <c r="KR53" s="49"/>
      <c r="KS53" s="49"/>
      <c r="KT53" s="49"/>
      <c r="KU53" s="49"/>
      <c r="KV53" s="49"/>
      <c r="KW53" s="49"/>
      <c r="KX53" s="49"/>
      <c r="KY53" s="49"/>
      <c r="KZ53" s="49"/>
      <c r="LA53" s="49"/>
      <c r="LB53" s="49"/>
      <c r="LC53" s="49"/>
      <c r="LD53" s="49"/>
      <c r="LE53" s="49"/>
      <c r="LF53" s="49"/>
      <c r="LG53" s="49"/>
      <c r="LH53" s="49"/>
      <c r="LI53" s="49"/>
      <c r="LJ53" s="49"/>
      <c r="LK53" s="49"/>
      <c r="LL53" s="49"/>
      <c r="LM53" s="49"/>
      <c r="LN53" s="49"/>
      <c r="LO53" s="49"/>
      <c r="LP53" s="49"/>
      <c r="LQ53" s="49"/>
      <c r="LR53" s="49"/>
      <c r="LS53" s="49"/>
      <c r="LT53" s="49"/>
    </row>
    <row r="54" spans="1:332" s="8" customFormat="1" hidden="1" x14ac:dyDescent="0.25">
      <c r="A54" s="495" t="s">
        <v>5</v>
      </c>
      <c r="B54" s="495"/>
      <c r="C54" s="495"/>
      <c r="D54" s="495"/>
      <c r="E54" s="495"/>
      <c r="F54" s="495"/>
      <c r="G54" s="495"/>
      <c r="H54" s="495"/>
      <c r="I54" s="495"/>
      <c r="J54" s="495"/>
      <c r="K54" s="163">
        <f>+K44+K53</f>
        <v>0</v>
      </c>
      <c r="L54" s="114"/>
      <c r="M54" s="114">
        <f>+M44+M53</f>
        <v>0</v>
      </c>
      <c r="N54" s="114"/>
      <c r="O54" s="114">
        <f t="shared" ref="O54:AI54" si="1">+O44+O53</f>
        <v>0</v>
      </c>
      <c r="P54" s="114"/>
      <c r="Q54" s="114">
        <f t="shared" si="1"/>
        <v>0</v>
      </c>
      <c r="R54" s="114"/>
      <c r="S54" s="114">
        <f t="shared" si="1"/>
        <v>0</v>
      </c>
      <c r="T54" s="114"/>
      <c r="U54" s="114">
        <f t="shared" si="1"/>
        <v>0</v>
      </c>
      <c r="V54" s="114"/>
      <c r="W54" s="114">
        <f t="shared" si="1"/>
        <v>0</v>
      </c>
      <c r="X54" s="114"/>
      <c r="Y54" s="114">
        <f t="shared" si="1"/>
        <v>0</v>
      </c>
      <c r="Z54" s="114"/>
      <c r="AA54" s="114">
        <f t="shared" si="1"/>
        <v>0</v>
      </c>
      <c r="AB54" s="114"/>
      <c r="AC54" s="114">
        <f t="shared" si="1"/>
        <v>0</v>
      </c>
      <c r="AD54" s="114"/>
      <c r="AE54" s="114">
        <f t="shared" si="1"/>
        <v>0</v>
      </c>
      <c r="AF54" s="114"/>
      <c r="AG54" s="114">
        <f t="shared" si="1"/>
        <v>0</v>
      </c>
      <c r="AH54" s="114"/>
      <c r="AI54" s="114">
        <f t="shared" si="1"/>
        <v>0</v>
      </c>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row>
    <row r="55" spans="1:332" s="53" customFormat="1" hidden="1" x14ac:dyDescent="0.25">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c r="IW55" s="47"/>
      <c r="IX55" s="47"/>
      <c r="IY55" s="47"/>
      <c r="IZ55" s="47"/>
      <c r="JA55" s="47"/>
      <c r="JB55" s="47"/>
      <c r="JC55" s="47"/>
      <c r="JD55" s="47"/>
      <c r="JE55" s="47"/>
      <c r="JF55" s="47"/>
      <c r="JG55" s="47"/>
      <c r="JH55" s="47"/>
      <c r="JI55" s="47"/>
      <c r="JJ55" s="47"/>
      <c r="JK55" s="47"/>
      <c r="JL55" s="47"/>
      <c r="JM55" s="47"/>
      <c r="JN55" s="47"/>
      <c r="JO55" s="47"/>
      <c r="JP55" s="47"/>
      <c r="JQ55" s="47"/>
      <c r="JR55" s="47"/>
      <c r="JS55" s="47"/>
      <c r="JT55" s="47"/>
      <c r="JU55" s="47"/>
      <c r="JV55" s="47"/>
      <c r="JW55" s="47"/>
      <c r="JX55" s="47"/>
      <c r="JY55" s="47"/>
      <c r="JZ55" s="47"/>
      <c r="KA55" s="47"/>
      <c r="KB55" s="47"/>
      <c r="KC55" s="47"/>
      <c r="KD55" s="47"/>
      <c r="KE55" s="47"/>
      <c r="KF55" s="47"/>
      <c r="KG55" s="47"/>
      <c r="KH55" s="47"/>
      <c r="KI55" s="47"/>
      <c r="KJ55" s="47"/>
      <c r="KK55" s="47"/>
      <c r="KL55" s="47"/>
      <c r="KM55" s="47"/>
      <c r="KN55" s="47"/>
      <c r="KO55" s="47"/>
      <c r="KP55" s="47"/>
      <c r="KQ55" s="47"/>
      <c r="KR55" s="47"/>
      <c r="KS55" s="47"/>
      <c r="KT55" s="47"/>
      <c r="KU55" s="47"/>
      <c r="KV55" s="47"/>
      <c r="KW55" s="47"/>
      <c r="KX55" s="47"/>
      <c r="KY55" s="47"/>
      <c r="KZ55" s="47"/>
      <c r="LA55" s="47"/>
      <c r="LB55" s="47"/>
      <c r="LC55" s="47"/>
      <c r="LD55" s="47"/>
      <c r="LE55" s="47"/>
      <c r="LF55" s="47"/>
      <c r="LG55" s="47"/>
      <c r="LH55" s="47"/>
      <c r="LI55" s="47"/>
      <c r="LJ55" s="47"/>
      <c r="LK55" s="47"/>
      <c r="LL55" s="47"/>
      <c r="LM55" s="47"/>
      <c r="LN55" s="47"/>
      <c r="LO55" s="47"/>
      <c r="LP55" s="47"/>
      <c r="LQ55" s="47"/>
      <c r="LR55" s="47"/>
      <c r="LS55" s="47"/>
      <c r="LT55" s="47"/>
    </row>
    <row r="56" spans="1:332" ht="15.75" hidden="1" thickBot="1" x14ac:dyDescent="0.3">
      <c r="A56" s="529" t="s">
        <v>58</v>
      </c>
      <c r="B56" s="530"/>
      <c r="C56" s="530"/>
      <c r="D56" s="530"/>
      <c r="E56" s="530"/>
      <c r="F56" s="530"/>
      <c r="G56" s="530"/>
      <c r="H56" s="530"/>
      <c r="I56" s="530"/>
      <c r="J56" s="530"/>
      <c r="K56" s="530"/>
      <c r="L56" s="216"/>
    </row>
    <row r="57" spans="1:332" ht="15.75" hidden="1" thickBot="1" x14ac:dyDescent="0.3">
      <c r="A57" s="485" t="s">
        <v>2</v>
      </c>
      <c r="B57" s="485"/>
      <c r="C57" s="485"/>
      <c r="D57" s="485"/>
      <c r="E57" s="485"/>
      <c r="F57" s="485"/>
      <c r="G57" s="485"/>
      <c r="H57" s="485"/>
      <c r="I57" s="485"/>
      <c r="J57" s="485"/>
      <c r="K57" s="485"/>
      <c r="L57" s="102"/>
      <c r="M57" s="205">
        <v>1.0328832752791366</v>
      </c>
      <c r="N57" s="204"/>
      <c r="O57" s="205">
        <v>1.0667309266444205</v>
      </c>
      <c r="P57" s="204"/>
      <c r="Q57" s="205">
        <v>1.1007752334453451</v>
      </c>
      <c r="R57" s="204"/>
      <c r="S57" s="205">
        <v>1.1359444285376925</v>
      </c>
      <c r="T57" s="204"/>
      <c r="U57" s="205">
        <v>1.1718378943935353</v>
      </c>
      <c r="V57" s="204"/>
      <c r="W57" s="205">
        <v>1.2085196208340565</v>
      </c>
      <c r="X57" s="204"/>
      <c r="Y57" s="205">
        <v>1.2457877968277771</v>
      </c>
      <c r="Z57" s="204"/>
      <c r="AA57" s="205">
        <v>1.2836019905610632</v>
      </c>
      <c r="AB57" s="204"/>
      <c r="AC57" s="205">
        <v>1.3224442401340015</v>
      </c>
      <c r="AD57" s="204"/>
      <c r="AE57" s="205">
        <v>1.3631619032051636</v>
      </c>
      <c r="AF57" s="204"/>
      <c r="AG57" s="205">
        <v>1.4043449669096169</v>
      </c>
      <c r="AH57" s="204"/>
      <c r="AI57" s="205">
        <v>1.4471811771038039</v>
      </c>
    </row>
    <row r="58" spans="1:332" ht="75.75" hidden="1" thickBot="1" x14ac:dyDescent="0.3">
      <c r="A58" s="27" t="s">
        <v>3</v>
      </c>
      <c r="B58" s="27" t="s">
        <v>13</v>
      </c>
      <c r="C58" s="27" t="s">
        <v>74</v>
      </c>
      <c r="D58" s="27" t="s">
        <v>38</v>
      </c>
      <c r="E58" s="27" t="s">
        <v>1</v>
      </c>
      <c r="F58" s="28" t="s">
        <v>40</v>
      </c>
      <c r="G58" s="28" t="s">
        <v>37</v>
      </c>
      <c r="H58" s="28" t="s">
        <v>105</v>
      </c>
      <c r="I58" s="28" t="s">
        <v>106</v>
      </c>
      <c r="J58" s="28" t="s">
        <v>41</v>
      </c>
      <c r="K58" s="106" t="s">
        <v>104</v>
      </c>
      <c r="L58" s="167" t="s">
        <v>110</v>
      </c>
      <c r="M58" s="264" t="s">
        <v>111</v>
      </c>
      <c r="N58" s="165" t="s">
        <v>110</v>
      </c>
      <c r="O58" s="264" t="s">
        <v>112</v>
      </c>
      <c r="P58" s="165" t="s">
        <v>110</v>
      </c>
      <c r="Q58" s="264" t="s">
        <v>113</v>
      </c>
      <c r="R58" s="165" t="s">
        <v>110</v>
      </c>
      <c r="S58" s="264" t="s">
        <v>114</v>
      </c>
      <c r="T58" s="165" t="s">
        <v>110</v>
      </c>
      <c r="U58" s="264" t="s">
        <v>115</v>
      </c>
      <c r="V58" s="165" t="s">
        <v>110</v>
      </c>
      <c r="W58" s="264" t="s">
        <v>116</v>
      </c>
      <c r="X58" s="165" t="s">
        <v>110</v>
      </c>
      <c r="Y58" s="264" t="s">
        <v>117</v>
      </c>
      <c r="Z58" s="165" t="s">
        <v>110</v>
      </c>
      <c r="AA58" s="264" t="s">
        <v>118</v>
      </c>
      <c r="AB58" s="165" t="s">
        <v>110</v>
      </c>
      <c r="AC58" s="264" t="s">
        <v>119</v>
      </c>
      <c r="AD58" s="165" t="s">
        <v>110</v>
      </c>
      <c r="AE58" s="264" t="s">
        <v>120</v>
      </c>
      <c r="AF58" s="165" t="s">
        <v>110</v>
      </c>
      <c r="AG58" s="264" t="s">
        <v>121</v>
      </c>
      <c r="AH58" s="165" t="s">
        <v>110</v>
      </c>
      <c r="AI58" s="264" t="s">
        <v>122</v>
      </c>
    </row>
    <row r="59" spans="1:332" ht="60" hidden="1" customHeight="1" thickBot="1" x14ac:dyDescent="0.3">
      <c r="A59" s="504"/>
      <c r="B59" s="435"/>
      <c r="C59" s="524"/>
      <c r="D59" s="521"/>
      <c r="E59" s="58">
        <v>15</v>
      </c>
      <c r="F59" s="40" t="str">
        <f>VLOOKUP(E59,HONORARIOS!A18:G38,2,0)</f>
        <v>TITULO PROFESIONAL Y TITULO DE POSGRADO DESDE SEIS (6) AÑOS HASTA OCHO (8) AÑOS DE EXPERIENCIA PROFESIONAL</v>
      </c>
      <c r="G59" s="58">
        <v>0</v>
      </c>
      <c r="H59" s="123">
        <f>VLOOKUP(E59,HONORARIOS!A18:G38,5,0)</f>
        <v>9216931.5</v>
      </c>
      <c r="I59" s="123">
        <f>+H59*G59</f>
        <v>0</v>
      </c>
      <c r="J59" s="76">
        <v>4</v>
      </c>
      <c r="K59" s="107">
        <f>+I59*J59</f>
        <v>0</v>
      </c>
      <c r="L59" s="190"/>
      <c r="M59" s="185"/>
      <c r="O59" s="185"/>
      <c r="Q59" s="185"/>
      <c r="S59" s="185"/>
      <c r="U59" s="185"/>
      <c r="W59" s="185"/>
      <c r="Y59" s="185"/>
      <c r="AA59" s="185"/>
      <c r="AC59" s="185"/>
      <c r="AE59" s="185"/>
      <c r="AG59" s="185"/>
      <c r="AI59" s="185"/>
    </row>
    <row r="60" spans="1:332" ht="60" hidden="1" customHeight="1" thickBot="1" x14ac:dyDescent="0.3">
      <c r="A60" s="505"/>
      <c r="B60" s="517"/>
      <c r="C60" s="525"/>
      <c r="D60" s="522"/>
      <c r="E60" s="58">
        <v>10</v>
      </c>
      <c r="F60" s="77" t="str">
        <f>VLOOKUP(E60,HONORARIOS!A5:G25,2,0)</f>
        <v>TITULO PROFESIONAL DESDE UNO (1) HASTA TRES (3) AÑOS DE EXPERIENCIA PROFESIONAL</v>
      </c>
      <c r="G60" s="58">
        <v>0</v>
      </c>
      <c r="H60" s="123">
        <f>VLOOKUP(E60,HONORARIOS!A5:G25,5,0)</f>
        <v>4827916.5</v>
      </c>
      <c r="I60" s="123">
        <f>+H60*G60</f>
        <v>0</v>
      </c>
      <c r="J60" s="76">
        <v>4</v>
      </c>
      <c r="K60" s="107">
        <f>+I60*J60</f>
        <v>0</v>
      </c>
      <c r="L60" s="190"/>
      <c r="M60" s="221"/>
      <c r="N60" s="52"/>
      <c r="O60" s="185"/>
      <c r="Q60" s="185"/>
      <c r="S60" s="185"/>
      <c r="U60" s="185"/>
      <c r="W60" s="185"/>
      <c r="Y60" s="185"/>
      <c r="AA60" s="185"/>
      <c r="AC60" s="185"/>
      <c r="AE60" s="185"/>
      <c r="AG60" s="185"/>
      <c r="AI60" s="185"/>
    </row>
    <row r="61" spans="1:332" ht="60" hidden="1" customHeight="1" thickBot="1" x14ac:dyDescent="0.3">
      <c r="A61" s="505"/>
      <c r="B61" s="436"/>
      <c r="C61" s="526"/>
      <c r="D61" s="523"/>
      <c r="E61" s="58">
        <v>9</v>
      </c>
      <c r="F61" s="78" t="str">
        <f>VLOOKUP(E61,HONORARIOS!A6:G26,2,0)</f>
        <v>TITULO PROFESIONAL SIN EXPERIENCIA PROFESIONAL</v>
      </c>
      <c r="G61" s="58">
        <v>0</v>
      </c>
      <c r="H61" s="123">
        <f>VLOOKUP(E61,HONORARIOS!A6:G26,5,0)</f>
        <v>3950113.5</v>
      </c>
      <c r="I61" s="123">
        <f>+H61*G61</f>
        <v>0</v>
      </c>
      <c r="J61" s="76">
        <v>4</v>
      </c>
      <c r="K61" s="107">
        <f>+I61*J61</f>
        <v>0</v>
      </c>
      <c r="L61" s="190"/>
      <c r="M61" s="185"/>
      <c r="O61" s="185"/>
      <c r="Q61" s="185"/>
      <c r="S61" s="185"/>
      <c r="U61" s="185"/>
      <c r="W61" s="185"/>
      <c r="Y61" s="185"/>
      <c r="AA61" s="185"/>
      <c r="AC61" s="185"/>
      <c r="AE61" s="185"/>
      <c r="AG61" s="185"/>
      <c r="AI61" s="185"/>
    </row>
    <row r="62" spans="1:332" s="21" customFormat="1" ht="16.5" hidden="1" customHeight="1" thickBot="1" x14ac:dyDescent="0.3">
      <c r="A62" s="505"/>
      <c r="B62" s="39" t="s">
        <v>71</v>
      </c>
      <c r="C62" s="423"/>
      <c r="D62" s="424"/>
      <c r="E62" s="424"/>
      <c r="F62" s="424"/>
      <c r="G62" s="424"/>
      <c r="H62" s="424"/>
      <c r="I62" s="424"/>
      <c r="J62" s="424"/>
      <c r="K62" s="109">
        <f>SUM(K59:K61)</f>
        <v>0</v>
      </c>
      <c r="L62" s="186" t="s">
        <v>103</v>
      </c>
      <c r="M62" s="228"/>
      <c r="N62" s="171" t="s">
        <v>103</v>
      </c>
      <c r="O62" s="228">
        <f>+K62*O57</f>
        <v>0</v>
      </c>
      <c r="P62" s="171" t="s">
        <v>103</v>
      </c>
      <c r="Q62" s="228"/>
      <c r="R62" s="171" t="s">
        <v>103</v>
      </c>
      <c r="S62" s="228"/>
      <c r="T62" s="171" t="s">
        <v>103</v>
      </c>
      <c r="U62" s="228"/>
      <c r="V62" s="171" t="s">
        <v>103</v>
      </c>
      <c r="W62" s="228"/>
      <c r="X62" s="171" t="s">
        <v>103</v>
      </c>
      <c r="Y62" s="228"/>
      <c r="Z62" s="171" t="s">
        <v>103</v>
      </c>
      <c r="AA62" s="228"/>
      <c r="AB62" s="171" t="s">
        <v>103</v>
      </c>
      <c r="AC62" s="228"/>
      <c r="AD62" s="171" t="s">
        <v>103</v>
      </c>
      <c r="AE62" s="228"/>
      <c r="AF62" s="171" t="s">
        <v>103</v>
      </c>
      <c r="AG62" s="228"/>
      <c r="AH62" s="171" t="s">
        <v>103</v>
      </c>
      <c r="AI62" s="228"/>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c r="IW62" s="47"/>
      <c r="IX62" s="47"/>
      <c r="IY62" s="47"/>
      <c r="IZ62" s="47"/>
      <c r="JA62" s="47"/>
      <c r="JB62" s="47"/>
      <c r="JC62" s="47"/>
      <c r="JD62" s="47"/>
      <c r="JE62" s="47"/>
      <c r="JF62" s="47"/>
      <c r="JG62" s="47"/>
      <c r="JH62" s="47"/>
      <c r="JI62" s="47"/>
      <c r="JJ62" s="47"/>
      <c r="JK62" s="47"/>
      <c r="JL62" s="47"/>
      <c r="JM62" s="47"/>
      <c r="JN62" s="47"/>
      <c r="JO62" s="47"/>
      <c r="JP62" s="47"/>
      <c r="JQ62" s="47"/>
      <c r="JR62" s="47"/>
      <c r="JS62" s="47"/>
      <c r="JT62" s="47"/>
      <c r="JU62" s="47"/>
      <c r="JV62" s="47"/>
      <c r="JW62" s="47"/>
      <c r="JX62" s="47"/>
      <c r="JY62" s="47"/>
      <c r="JZ62" s="47"/>
      <c r="KA62" s="47"/>
      <c r="KB62" s="47"/>
      <c r="KC62" s="47"/>
      <c r="KD62" s="47"/>
      <c r="KE62" s="47"/>
      <c r="KF62" s="47"/>
      <c r="KG62" s="47"/>
      <c r="KH62" s="47"/>
      <c r="KI62" s="47"/>
      <c r="KJ62" s="47"/>
      <c r="KK62" s="47"/>
      <c r="KL62" s="47"/>
      <c r="KM62" s="47"/>
      <c r="KN62" s="47"/>
      <c r="KO62" s="47"/>
      <c r="KP62" s="47"/>
      <c r="KQ62" s="47"/>
      <c r="KR62" s="47"/>
      <c r="KS62" s="47"/>
      <c r="KT62" s="47"/>
      <c r="KU62" s="47"/>
      <c r="KV62" s="47"/>
      <c r="KW62" s="47"/>
      <c r="KX62" s="47"/>
      <c r="KY62" s="47"/>
      <c r="KZ62" s="47"/>
      <c r="LA62" s="47"/>
      <c r="LB62" s="47"/>
      <c r="LC62" s="47"/>
      <c r="LD62" s="47"/>
      <c r="LE62" s="47"/>
      <c r="LF62" s="47"/>
      <c r="LG62" s="47"/>
      <c r="LH62" s="47"/>
      <c r="LI62" s="47"/>
      <c r="LJ62" s="47"/>
      <c r="LK62" s="47"/>
      <c r="LL62" s="47"/>
      <c r="LM62" s="47"/>
      <c r="LN62" s="47"/>
      <c r="LO62" s="47"/>
      <c r="LP62" s="47"/>
      <c r="LQ62" s="47"/>
      <c r="LR62" s="47"/>
      <c r="LS62" s="47"/>
      <c r="LT62" s="47"/>
    </row>
    <row r="63" spans="1:332" ht="30.75" hidden="1" thickBot="1" x14ac:dyDescent="0.3">
      <c r="A63" s="505"/>
      <c r="B63" s="37" t="s">
        <v>98</v>
      </c>
      <c r="C63" s="36" t="s">
        <v>99</v>
      </c>
      <c r="D63" s="429" t="s">
        <v>77</v>
      </c>
      <c r="E63" s="430"/>
      <c r="F63" s="430"/>
      <c r="G63" s="430"/>
      <c r="H63" s="430"/>
      <c r="I63" s="430"/>
      <c r="J63" s="431"/>
      <c r="K63" s="107">
        <f>+IF(C63="Consultoria (25%)",K62*25%,0)+IF(C63="Obra (30%)",K62*30%,0)+IF(C63="Directo (20%)",K62*20%,0)+IF(C63="No aplica",0,0)+IF(C63="Directo (10%)",K62*10%,0)</f>
        <v>0</v>
      </c>
      <c r="L63" s="188" t="s">
        <v>107</v>
      </c>
      <c r="M63" s="187">
        <f>+IF(L63="Consultoria (25%)",M62*25%,0)+IF(L63="Obra (30%)",M62*30%,0)+IF(L63="Directo (20%)",M62*20%,0)+IF(L63="No aplica",0,0)+IF(L63="Directo (10%)",M62*10%,0)</f>
        <v>0</v>
      </c>
      <c r="N63" s="45" t="s">
        <v>107</v>
      </c>
      <c r="O63" s="187">
        <f>+IF(N63="Consultoria (25%)",O62*25%,0)+IF(N63="Obra (30%)",O62*30%,0)+IF(N63="Directo (20%)",O62*20%,0)+IF(N63="No aplica",0,0)+IF(N63="Directo (10%)",O62*10%,0)</f>
        <v>0</v>
      </c>
      <c r="P63" s="45" t="s">
        <v>107</v>
      </c>
      <c r="Q63" s="187">
        <f>+IF(P63="Consultoria (25%)",Q62*25%,0)+IF(P63="Obra (30%)",Q62*30%,0)+IF(P63="Directo (20%)",Q62*20%,0)+IF(P63="No aplica",0,0)+IF(P63="Directo (10%)",Q62*10%,0)</f>
        <v>0</v>
      </c>
      <c r="R63" s="45" t="s">
        <v>107</v>
      </c>
      <c r="S63" s="187">
        <f>+IF(R63="Consultoria (25%)",S62*25%,0)+IF(R63="Obra (30%)",S62*30%,0)+IF(R63="Directo (20%)",S62*20%,0)+IF(R63="No aplica",0,0)+IF(R63="Directo (10%)",S62*10%,0)</f>
        <v>0</v>
      </c>
      <c r="T63" s="45" t="s">
        <v>107</v>
      </c>
      <c r="U63" s="187">
        <f>+IF(T63="Consultoria (25%)",U62*25%,0)+IF(T63="Obra (30%)",U62*30%,0)+IF(T63="Directo (20%)",U62*20%,0)+IF(T63="No aplica",0,0)+IF(T63="Directo (10%)",U62*10%,0)</f>
        <v>0</v>
      </c>
      <c r="V63" s="45" t="s">
        <v>107</v>
      </c>
      <c r="W63" s="187">
        <f>+IF(V63="Consultoria (25%)",W62*25%,0)+IF(V63="Obra (30%)",W62*30%,0)+IF(V63="Directo (20%)",W62*20%,0)+IF(V63="No aplica",0,0)+IF(V63="Directo (10%)",W62*10%,0)</f>
        <v>0</v>
      </c>
      <c r="X63" s="45" t="s">
        <v>107</v>
      </c>
      <c r="Y63" s="187">
        <f>+IF(X63="Consultoria (25%)",Y62*25%,0)+IF(X63="Obra (30%)",Y62*30%,0)+IF(X63="Directo (20%)",Y62*20%,0)+IF(X63="No aplica",0,0)+IF(X63="Directo (10%)",Y62*10%,0)</f>
        <v>0</v>
      </c>
      <c r="Z63" s="45" t="s">
        <v>107</v>
      </c>
      <c r="AA63" s="187">
        <f>+IF(Z63="Consultoria (25%)",AA62*25%,0)+IF(Z63="Obra (30%)",AA62*30%,0)+IF(Z63="Directo (20%)",AA62*20%,0)+IF(Z63="No aplica",0,0)+IF(Z63="Directo (10%)",AA62*10%,0)</f>
        <v>0</v>
      </c>
      <c r="AB63" s="45" t="s">
        <v>107</v>
      </c>
      <c r="AC63" s="187">
        <f>+IF(AB63="Consultoria (25%)",AC62*25%,0)+IF(AB63="Obra (30%)",AC62*30%,0)+IF(AB63="Directo (20%)",AC62*20%,0)+IF(AB63="No aplica",0,0)+IF(AB63="Directo (10%)",AC62*10%,0)</f>
        <v>0</v>
      </c>
      <c r="AD63" s="45" t="s">
        <v>107</v>
      </c>
      <c r="AE63" s="187">
        <f>+IF(AD63="Consultoria (25%)",AE62*25%,0)+IF(AD63="Obra (30%)",AE62*30%,0)+IF(AD63="Directo (20%)",AE62*20%,0)+IF(AD63="No aplica",0,0)+IF(AD63="Directo (10%)",AE62*10%,0)</f>
        <v>0</v>
      </c>
      <c r="AF63" s="45" t="s">
        <v>107</v>
      </c>
      <c r="AG63" s="187">
        <f>+IF(AF63="Consultoria (25%)",AG62*25%,0)+IF(AF63="Obra (30%)",AG62*30%,0)+IF(AF63="Directo (20%)",AG62*20%,0)+IF(AF63="No aplica",0,0)+IF(AF63="Directo (10%)",AG62*10%,0)</f>
        <v>0</v>
      </c>
      <c r="AH63" s="45" t="s">
        <v>107</v>
      </c>
      <c r="AI63" s="187">
        <f>+IF(AH63="Consultoria (25%)",AI62*25%,0)+IF(AH63="Obra (30%)",AI62*30%,0)+IF(AH63="Directo (20%)",AI62*20%,0)+IF(AH63="No aplica",0,0)+IF(AH63="Directo (10%)",AI62*10%,0)</f>
        <v>0</v>
      </c>
    </row>
    <row r="64" spans="1:332" ht="30.75" hidden="1" thickBot="1" x14ac:dyDescent="0.3">
      <c r="A64" s="505"/>
      <c r="B64" s="37" t="s">
        <v>93</v>
      </c>
      <c r="C64" s="36" t="s">
        <v>97</v>
      </c>
      <c r="D64" s="432" t="s">
        <v>109</v>
      </c>
      <c r="E64" s="433"/>
      <c r="F64" s="433"/>
      <c r="G64" s="433"/>
      <c r="H64" s="433"/>
      <c r="I64" s="433"/>
      <c r="J64" s="434"/>
      <c r="K64" s="107">
        <f>+IF(C64="si",K62*10%,0)</f>
        <v>0</v>
      </c>
      <c r="L64" s="188" t="s">
        <v>70</v>
      </c>
      <c r="M64" s="187">
        <f>+IF(L64="si",M62*10%,0)</f>
        <v>0</v>
      </c>
      <c r="N64" s="45" t="s">
        <v>70</v>
      </c>
      <c r="O64" s="187">
        <f>+IF(N64="si",O62*10%,0)</f>
        <v>0</v>
      </c>
      <c r="P64" s="45" t="s">
        <v>70</v>
      </c>
      <c r="Q64" s="187">
        <f>+IF(P64="si",Q62*10%,0)</f>
        <v>0</v>
      </c>
      <c r="R64" s="45" t="s">
        <v>70</v>
      </c>
      <c r="S64" s="187">
        <f>+IF(R64="si",S62*10%,0)</f>
        <v>0</v>
      </c>
      <c r="T64" s="45" t="s">
        <v>70</v>
      </c>
      <c r="U64" s="187">
        <f>+IF(T64="si",U62*10%,0)</f>
        <v>0</v>
      </c>
      <c r="V64" s="45" t="s">
        <v>70</v>
      </c>
      <c r="W64" s="187">
        <f>+IF(V64="si",W62*10%,0)</f>
        <v>0</v>
      </c>
      <c r="X64" s="45" t="s">
        <v>70</v>
      </c>
      <c r="Y64" s="187">
        <f>+IF(X64="si",Y62*10%,0)</f>
        <v>0</v>
      </c>
      <c r="Z64" s="45" t="s">
        <v>70</v>
      </c>
      <c r="AA64" s="187">
        <f>+IF(Z64="si",AA62*10%,0)</f>
        <v>0</v>
      </c>
      <c r="AB64" s="45" t="s">
        <v>70</v>
      </c>
      <c r="AC64" s="187">
        <f>+IF(AB64="si",AC62*10%,0)</f>
        <v>0</v>
      </c>
      <c r="AD64" s="45" t="s">
        <v>70</v>
      </c>
      <c r="AE64" s="187">
        <f>+IF(AD64="si",AE62*10%,0)</f>
        <v>0</v>
      </c>
      <c r="AF64" s="45" t="s">
        <v>70</v>
      </c>
      <c r="AG64" s="187">
        <f>+IF(AF64="si",AG62*10%,0)</f>
        <v>0</v>
      </c>
      <c r="AH64" s="45" t="s">
        <v>70</v>
      </c>
      <c r="AI64" s="187">
        <f>+IF(AH64="si",AI62*10%,0)</f>
        <v>0</v>
      </c>
    </row>
    <row r="65" spans="1:332" ht="30.75" hidden="1" thickBot="1" x14ac:dyDescent="0.3">
      <c r="A65" s="505"/>
      <c r="B65" s="37" t="s">
        <v>94</v>
      </c>
      <c r="C65" s="36" t="s">
        <v>97</v>
      </c>
      <c r="D65" s="432"/>
      <c r="E65" s="433"/>
      <c r="F65" s="433"/>
      <c r="G65" s="433"/>
      <c r="H65" s="433"/>
      <c r="I65" s="433"/>
      <c r="J65" s="434"/>
      <c r="K65" s="107">
        <f>+IF(C65="si",K62*7%,0)</f>
        <v>0</v>
      </c>
      <c r="L65" s="188" t="s">
        <v>70</v>
      </c>
      <c r="M65" s="187">
        <f>+IF(L65="si",M62*7%,0)</f>
        <v>0</v>
      </c>
      <c r="N65" s="45" t="s">
        <v>70</v>
      </c>
      <c r="O65" s="187">
        <f>+IF(N65="si",O62*7%,0)</f>
        <v>0</v>
      </c>
      <c r="P65" s="45" t="s">
        <v>70</v>
      </c>
      <c r="Q65" s="187">
        <f>+IF(P65="si",Q62*7%,0)</f>
        <v>0</v>
      </c>
      <c r="R65" s="45" t="s">
        <v>70</v>
      </c>
      <c r="S65" s="187">
        <f>+IF(R65="si",S62*7%,0)</f>
        <v>0</v>
      </c>
      <c r="T65" s="45" t="s">
        <v>70</v>
      </c>
      <c r="U65" s="187">
        <f>+IF(T65="si",U62*7%,0)</f>
        <v>0</v>
      </c>
      <c r="V65" s="45" t="s">
        <v>70</v>
      </c>
      <c r="W65" s="187">
        <f>+IF(V65="si",W62*7%,0)</f>
        <v>0</v>
      </c>
      <c r="X65" s="45" t="s">
        <v>70</v>
      </c>
      <c r="Y65" s="187">
        <f>+IF(X65="si",Y62*7%,0)</f>
        <v>0</v>
      </c>
      <c r="Z65" s="45" t="s">
        <v>70</v>
      </c>
      <c r="AA65" s="187">
        <f>+IF(Z65="si",AA62*7%,0)</f>
        <v>0</v>
      </c>
      <c r="AB65" s="45" t="s">
        <v>70</v>
      </c>
      <c r="AC65" s="187">
        <f>+IF(AB65="si",AC62*7%,0)</f>
        <v>0</v>
      </c>
      <c r="AD65" s="45" t="s">
        <v>70</v>
      </c>
      <c r="AE65" s="187">
        <f>+IF(AD65="si",AE62*7%,0)</f>
        <v>0</v>
      </c>
      <c r="AF65" s="45" t="s">
        <v>70</v>
      </c>
      <c r="AG65" s="187">
        <f>+IF(AF65="si",AG62*7%,0)</f>
        <v>0</v>
      </c>
      <c r="AH65" s="45" t="s">
        <v>70</v>
      </c>
      <c r="AI65" s="187">
        <f>+IF(AH65="si",AI62*7%,0)</f>
        <v>0</v>
      </c>
    </row>
    <row r="66" spans="1:332" ht="15.75" hidden="1" thickBot="1" x14ac:dyDescent="0.3">
      <c r="A66" s="506"/>
      <c r="B66" s="37" t="s">
        <v>95</v>
      </c>
      <c r="C66" s="36" t="s">
        <v>97</v>
      </c>
      <c r="D66" s="432"/>
      <c r="E66" s="433"/>
      <c r="F66" s="433"/>
      <c r="G66" s="433"/>
      <c r="H66" s="433"/>
      <c r="I66" s="433"/>
      <c r="J66" s="434"/>
      <c r="K66" s="107">
        <f>+IF(C66="si",K62*5%,0)</f>
        <v>0</v>
      </c>
      <c r="L66" s="188" t="s">
        <v>70</v>
      </c>
      <c r="M66" s="187">
        <f>+IF(L66="si",M62*5%,0)</f>
        <v>0</v>
      </c>
      <c r="N66" s="45" t="s">
        <v>70</v>
      </c>
      <c r="O66" s="187">
        <f>+IF(N66="si",O62*5%,0)</f>
        <v>0</v>
      </c>
      <c r="P66" s="45" t="s">
        <v>70</v>
      </c>
      <c r="Q66" s="187">
        <f>+IF(P66="si",Q62*5%,0)</f>
        <v>0</v>
      </c>
      <c r="R66" s="45" t="s">
        <v>70</v>
      </c>
      <c r="S66" s="187">
        <f>+IF(R66="si",S62*5%,0)</f>
        <v>0</v>
      </c>
      <c r="T66" s="45" t="s">
        <v>70</v>
      </c>
      <c r="U66" s="187">
        <f>+IF(T66="si",U62*5%,0)</f>
        <v>0</v>
      </c>
      <c r="V66" s="45" t="s">
        <v>70</v>
      </c>
      <c r="W66" s="187">
        <f>+IF(V66="si",W62*5%,0)</f>
        <v>0</v>
      </c>
      <c r="X66" s="45" t="s">
        <v>70</v>
      </c>
      <c r="Y66" s="187">
        <f>+IF(X66="si",Y62*5%,0)</f>
        <v>0</v>
      </c>
      <c r="Z66" s="45" t="s">
        <v>70</v>
      </c>
      <c r="AA66" s="187">
        <f>+IF(Z66="si",AA62*5%,0)</f>
        <v>0</v>
      </c>
      <c r="AB66" s="45" t="s">
        <v>70</v>
      </c>
      <c r="AC66" s="187">
        <f>+IF(AB66="si",AC62*5%,0)</f>
        <v>0</v>
      </c>
      <c r="AD66" s="45" t="s">
        <v>70</v>
      </c>
      <c r="AE66" s="187">
        <f>+IF(AD66="si",AE62*5%,0)</f>
        <v>0</v>
      </c>
      <c r="AF66" s="45" t="s">
        <v>70</v>
      </c>
      <c r="AG66" s="187">
        <f>+IF(AF66="si",AG62*5%,0)</f>
        <v>0</v>
      </c>
      <c r="AH66" s="45" t="s">
        <v>70</v>
      </c>
      <c r="AI66" s="187">
        <f>+IF(AH66="si",AI62*5%,0)</f>
        <v>0</v>
      </c>
    </row>
    <row r="67" spans="1:332" s="34" customFormat="1" ht="15.75" hidden="1" thickBot="1" x14ac:dyDescent="0.3">
      <c r="A67" s="426" t="s">
        <v>102</v>
      </c>
      <c r="B67" s="427"/>
      <c r="C67" s="427"/>
      <c r="D67" s="427"/>
      <c r="E67" s="427"/>
      <c r="F67" s="427"/>
      <c r="G67" s="427"/>
      <c r="H67" s="427"/>
      <c r="I67" s="427"/>
      <c r="J67" s="428"/>
      <c r="K67" s="112">
        <f>+K62+K65+K66</f>
        <v>0</v>
      </c>
      <c r="L67" s="194"/>
      <c r="M67" s="199">
        <f>SUM(M62:M66)</f>
        <v>0</v>
      </c>
      <c r="N67" s="203"/>
      <c r="O67" s="199">
        <f>SUM(O62:O66)</f>
        <v>0</v>
      </c>
      <c r="P67" s="203"/>
      <c r="Q67" s="199">
        <f>SUM(Q62:Q66)</f>
        <v>0</v>
      </c>
      <c r="R67" s="203"/>
      <c r="S67" s="199">
        <f>SUM(S62:S66)</f>
        <v>0</v>
      </c>
      <c r="T67" s="203"/>
      <c r="U67" s="199">
        <f>SUM(U62:U66)</f>
        <v>0</v>
      </c>
      <c r="V67" s="203"/>
      <c r="W67" s="199">
        <f>SUM(W62:W66)</f>
        <v>0</v>
      </c>
      <c r="X67" s="203"/>
      <c r="Y67" s="199">
        <f>SUM(Y62:Y66)</f>
        <v>0</v>
      </c>
      <c r="Z67" s="203"/>
      <c r="AA67" s="199">
        <f>SUM(AA62:AA66)</f>
        <v>0</v>
      </c>
      <c r="AB67" s="203"/>
      <c r="AC67" s="199">
        <f>SUM(AC62:AC66)</f>
        <v>0</v>
      </c>
      <c r="AD67" s="203"/>
      <c r="AE67" s="199">
        <f>SUM(AE62:AE66)</f>
        <v>0</v>
      </c>
      <c r="AF67" s="203"/>
      <c r="AG67" s="199">
        <f>SUM(AG62:AG66)</f>
        <v>0</v>
      </c>
      <c r="AH67" s="203"/>
      <c r="AI67" s="199">
        <f>SUM(AI62:AI66)</f>
        <v>0</v>
      </c>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c r="IO67" s="49"/>
      <c r="IP67" s="49"/>
      <c r="IQ67" s="49"/>
      <c r="IR67" s="49"/>
      <c r="IS67" s="49"/>
      <c r="IT67" s="49"/>
      <c r="IU67" s="49"/>
      <c r="IV67" s="49"/>
      <c r="IW67" s="49"/>
      <c r="IX67" s="49"/>
      <c r="IY67" s="49"/>
      <c r="IZ67" s="49"/>
      <c r="JA67" s="49"/>
      <c r="JB67" s="49"/>
      <c r="JC67" s="49"/>
      <c r="JD67" s="49"/>
      <c r="JE67" s="49"/>
      <c r="JF67" s="49"/>
      <c r="JG67" s="49"/>
      <c r="JH67" s="49"/>
      <c r="JI67" s="49"/>
      <c r="JJ67" s="49"/>
      <c r="JK67" s="49"/>
      <c r="JL67" s="49"/>
      <c r="JM67" s="49"/>
      <c r="JN67" s="49"/>
      <c r="JO67" s="49"/>
      <c r="JP67" s="49"/>
      <c r="JQ67" s="49"/>
      <c r="JR67" s="49"/>
      <c r="JS67" s="49"/>
      <c r="JT67" s="49"/>
      <c r="JU67" s="49"/>
      <c r="JV67" s="49"/>
      <c r="JW67" s="49"/>
      <c r="JX67" s="49"/>
      <c r="JY67" s="49"/>
      <c r="JZ67" s="49"/>
      <c r="KA67" s="49"/>
      <c r="KB67" s="49"/>
      <c r="KC67" s="49"/>
      <c r="KD67" s="49"/>
      <c r="KE67" s="49"/>
      <c r="KF67" s="49"/>
      <c r="KG67" s="49"/>
      <c r="KH67" s="49"/>
      <c r="KI67" s="49"/>
      <c r="KJ67" s="49"/>
      <c r="KK67" s="49"/>
      <c r="KL67" s="49"/>
      <c r="KM67" s="49"/>
      <c r="KN67" s="49"/>
      <c r="KO67" s="49"/>
      <c r="KP67" s="49"/>
      <c r="KQ67" s="49"/>
      <c r="KR67" s="49"/>
      <c r="KS67" s="49"/>
      <c r="KT67" s="49"/>
      <c r="KU67" s="49"/>
      <c r="KV67" s="49"/>
      <c r="KW67" s="49"/>
      <c r="KX67" s="49"/>
      <c r="KY67" s="49"/>
      <c r="KZ67" s="49"/>
      <c r="LA67" s="49"/>
      <c r="LB67" s="49"/>
      <c r="LC67" s="49"/>
      <c r="LD67" s="49"/>
      <c r="LE67" s="49"/>
      <c r="LF67" s="49"/>
      <c r="LG67" s="49"/>
      <c r="LH67" s="49"/>
      <c r="LI67" s="49"/>
      <c r="LJ67" s="49"/>
      <c r="LK67" s="49"/>
      <c r="LL67" s="49"/>
      <c r="LM67" s="49"/>
      <c r="LN67" s="49"/>
      <c r="LO67" s="49"/>
      <c r="LP67" s="49"/>
      <c r="LQ67" s="49"/>
      <c r="LR67" s="49"/>
      <c r="LS67" s="49"/>
      <c r="LT67" s="49"/>
    </row>
    <row r="68" spans="1:332" ht="48" hidden="1" customHeight="1" thickBot="1" x14ac:dyDescent="0.3">
      <c r="A68" s="504"/>
      <c r="B68" s="435"/>
      <c r="C68" s="518"/>
      <c r="D68" s="521"/>
      <c r="E68" s="58">
        <v>15</v>
      </c>
      <c r="F68" s="77" t="str">
        <f>VLOOKUP(E68,HONORARIOS!A5:G25,2,0)</f>
        <v>TITULO PROFESIONAL Y TITULO DE POSGRADO DESDE SEIS (6) AÑOS HASTA OCHO (8) AÑOS DE EXPERIENCIA PROFESIONAL</v>
      </c>
      <c r="G68" s="58">
        <v>0</v>
      </c>
      <c r="H68" s="123">
        <f>VLOOKUP(E68,HONORARIOS!A5:G25,5,0)</f>
        <v>9216931.5</v>
      </c>
      <c r="I68" s="123">
        <f>+H68*G68</f>
        <v>0</v>
      </c>
      <c r="J68" s="58">
        <v>4</v>
      </c>
      <c r="K68" s="107">
        <f>+I68*J68</f>
        <v>0</v>
      </c>
      <c r="L68" s="190"/>
      <c r="M68" s="187"/>
      <c r="N68" s="105"/>
      <c r="O68" s="187"/>
      <c r="P68" s="105"/>
      <c r="Q68" s="187"/>
      <c r="R68" s="105"/>
      <c r="S68" s="187"/>
      <c r="T68" s="105"/>
      <c r="U68" s="187"/>
      <c r="V68" s="105"/>
      <c r="W68" s="187"/>
      <c r="X68" s="105"/>
      <c r="Y68" s="187"/>
      <c r="Z68" s="105"/>
      <c r="AA68" s="187"/>
      <c r="AB68" s="105"/>
      <c r="AC68" s="187"/>
      <c r="AD68" s="105"/>
      <c r="AE68" s="187"/>
      <c r="AF68" s="105"/>
      <c r="AG68" s="187"/>
      <c r="AH68" s="105"/>
      <c r="AI68" s="187"/>
    </row>
    <row r="69" spans="1:332" ht="45" hidden="1" customHeight="1" thickBot="1" x14ac:dyDescent="0.3">
      <c r="A69" s="505"/>
      <c r="B69" s="517"/>
      <c r="C69" s="519"/>
      <c r="D69" s="522"/>
      <c r="E69" s="58">
        <v>10</v>
      </c>
      <c r="F69" s="77" t="str">
        <f>VLOOKUP(E69,HONORARIOS!A6:G26,2,0)</f>
        <v>TITULO PROFESIONAL DESDE UNO (1) HASTA TRES (3) AÑOS DE EXPERIENCIA PROFESIONAL</v>
      </c>
      <c r="G69" s="58">
        <v>0</v>
      </c>
      <c r="H69" s="123">
        <f>VLOOKUP(E69,HONORARIOS!A6:G26,5,0)</f>
        <v>4827916.5</v>
      </c>
      <c r="I69" s="123">
        <f>+H69*G69</f>
        <v>0</v>
      </c>
      <c r="J69" s="58">
        <v>4</v>
      </c>
      <c r="K69" s="107">
        <f>+I69*J69</f>
        <v>0</v>
      </c>
      <c r="L69" s="190"/>
      <c r="M69" s="222"/>
      <c r="N69" s="115"/>
      <c r="O69" s="187"/>
      <c r="P69" s="105"/>
      <c r="Q69" s="187"/>
      <c r="R69" s="105"/>
      <c r="S69" s="187"/>
      <c r="T69" s="105"/>
      <c r="U69" s="187"/>
      <c r="V69" s="105"/>
      <c r="W69" s="187"/>
      <c r="X69" s="105"/>
      <c r="Y69" s="187"/>
      <c r="Z69" s="105"/>
      <c r="AA69" s="187"/>
      <c r="AB69" s="105"/>
      <c r="AC69" s="187"/>
      <c r="AD69" s="105"/>
      <c r="AE69" s="187"/>
      <c r="AF69" s="105"/>
      <c r="AG69" s="187"/>
      <c r="AH69" s="105"/>
      <c r="AI69" s="187"/>
    </row>
    <row r="70" spans="1:332" ht="40.5" hidden="1" customHeight="1" thickBot="1" x14ac:dyDescent="0.3">
      <c r="A70" s="505"/>
      <c r="B70" s="436"/>
      <c r="C70" s="520"/>
      <c r="D70" s="523"/>
      <c r="E70" s="58">
        <v>9</v>
      </c>
      <c r="F70" s="78" t="str">
        <f>VLOOKUP(E70,HONORARIOS!A7:G27,2,0)</f>
        <v>TITULO PROFESIONAL SIN EXPERIENCIA PROFESIONAL</v>
      </c>
      <c r="G70" s="58">
        <v>0</v>
      </c>
      <c r="H70" s="123">
        <f>VLOOKUP(E70,HONORARIOS!A7:G27,5,0)</f>
        <v>3950113.5</v>
      </c>
      <c r="I70" s="123">
        <f>+H70*G70</f>
        <v>0</v>
      </c>
      <c r="J70" s="58">
        <v>4</v>
      </c>
      <c r="K70" s="107">
        <f>+I70*J70</f>
        <v>0</v>
      </c>
      <c r="L70" s="190"/>
      <c r="M70" s="187"/>
      <c r="N70" s="105"/>
      <c r="O70" s="187"/>
      <c r="P70" s="105"/>
      <c r="Q70" s="187"/>
      <c r="R70" s="105"/>
      <c r="S70" s="187"/>
      <c r="T70" s="105"/>
      <c r="U70" s="187"/>
      <c r="V70" s="105"/>
      <c r="W70" s="187"/>
      <c r="X70" s="105"/>
      <c r="Y70" s="187"/>
      <c r="Z70" s="105"/>
      <c r="AA70" s="187"/>
      <c r="AB70" s="105"/>
      <c r="AC70" s="187"/>
      <c r="AD70" s="105"/>
      <c r="AE70" s="187"/>
      <c r="AF70" s="105"/>
      <c r="AG70" s="187"/>
      <c r="AH70" s="105"/>
      <c r="AI70" s="187"/>
    </row>
    <row r="71" spans="1:332" ht="15.75" hidden="1" thickBot="1" x14ac:dyDescent="0.3">
      <c r="A71" s="505"/>
      <c r="B71" s="39" t="s">
        <v>71</v>
      </c>
      <c r="C71" s="423"/>
      <c r="D71" s="424"/>
      <c r="E71" s="424"/>
      <c r="F71" s="424"/>
      <c r="G71" s="424"/>
      <c r="H71" s="424"/>
      <c r="I71" s="424"/>
      <c r="J71" s="424"/>
      <c r="K71" s="109">
        <f>SUM(K68:K70)</f>
        <v>0</v>
      </c>
      <c r="L71" s="186" t="s">
        <v>103</v>
      </c>
      <c r="M71" s="228"/>
      <c r="N71" s="171" t="s">
        <v>103</v>
      </c>
      <c r="O71" s="228"/>
      <c r="P71" s="171" t="s">
        <v>103</v>
      </c>
      <c r="Q71" s="228">
        <f>+K71*Q57</f>
        <v>0</v>
      </c>
      <c r="R71" s="171" t="s">
        <v>103</v>
      </c>
      <c r="S71" s="228">
        <f>+K71*S57</f>
        <v>0</v>
      </c>
      <c r="T71" s="171" t="s">
        <v>103</v>
      </c>
      <c r="U71" s="228"/>
      <c r="V71" s="171" t="s">
        <v>103</v>
      </c>
      <c r="W71" s="228"/>
      <c r="X71" s="171" t="s">
        <v>103</v>
      </c>
      <c r="Y71" s="228"/>
      <c r="Z71" s="171" t="s">
        <v>103</v>
      </c>
      <c r="AA71" s="228"/>
      <c r="AB71" s="171" t="s">
        <v>103</v>
      </c>
      <c r="AC71" s="228"/>
      <c r="AD71" s="171" t="s">
        <v>103</v>
      </c>
      <c r="AE71" s="228"/>
      <c r="AF71" s="171" t="s">
        <v>103</v>
      </c>
      <c r="AG71" s="228"/>
      <c r="AH71" s="171" t="s">
        <v>103</v>
      </c>
      <c r="AI71" s="228"/>
    </row>
    <row r="72" spans="1:332" s="21" customFormat="1" ht="30.75" hidden="1" thickBot="1" x14ac:dyDescent="0.3">
      <c r="A72" s="505"/>
      <c r="B72" s="37" t="s">
        <v>98</v>
      </c>
      <c r="C72" s="36" t="s">
        <v>99</v>
      </c>
      <c r="D72" s="440" t="s">
        <v>77</v>
      </c>
      <c r="E72" s="441"/>
      <c r="F72" s="441"/>
      <c r="G72" s="441"/>
      <c r="H72" s="441"/>
      <c r="I72" s="441"/>
      <c r="J72" s="442"/>
      <c r="K72" s="145">
        <f>+IF(C72="Consultoria (25%)",K71*25%,0)+IF(C72="Obra (30%)",K71*30%,0)+IF(C72="Directo (20%)",K71*20%,0)+IF(C72="No aplica",0,0)+IF(C72="Directo (10%)",K71*10%,0)</f>
        <v>0</v>
      </c>
      <c r="L72" s="188" t="s">
        <v>107</v>
      </c>
      <c r="M72" s="187">
        <f>+IF(L72="Consultoria (25%)",M71*25%,0)+IF(L72="Obra (30%)",M71*30%,0)+IF(L72="Directo (20%)",M71*20%,0)+IF(L72="No aplica",0,0)+IF(L72="Directo (10%)",M71*10%,0)</f>
        <v>0</v>
      </c>
      <c r="N72" s="45" t="s">
        <v>107</v>
      </c>
      <c r="O72" s="187">
        <f>+IF(N72="Consultoria (25%)",O71*25%,0)+IF(N72="Obra (30%)",O71*30%,0)+IF(N72="Directo (20%)",O71*20%,0)+IF(N72="No aplica",0,0)+IF(N72="Directo (10%)",O71*10%,0)</f>
        <v>0</v>
      </c>
      <c r="P72" s="45" t="s">
        <v>107</v>
      </c>
      <c r="Q72" s="187">
        <f>+IF(P72="Consultoria (25%)",Q71*25%,0)+IF(P72="Obra (30%)",Q71*30%,0)+IF(P72="Directo (20%)",Q71*20%,0)+IF(P72="No aplica",0,0)+IF(P72="Directo (10%)",Q71*10%,0)</f>
        <v>0</v>
      </c>
      <c r="R72" s="45" t="s">
        <v>107</v>
      </c>
      <c r="S72" s="187">
        <f>+IF(R72="Consultoria (25%)",S71*25%,0)+IF(R72="Obra (30%)",S71*30%,0)+IF(R72="Directo (20%)",S71*20%,0)+IF(R72="No aplica",0,0)+IF(R72="Directo (10%)",S71*10%,0)</f>
        <v>0</v>
      </c>
      <c r="T72" s="45" t="s">
        <v>107</v>
      </c>
      <c r="U72" s="187">
        <f>+IF(T72="Consultoria (25%)",U71*25%,0)+IF(T72="Obra (30%)",U71*30%,0)+IF(T72="Directo (20%)",U71*20%,0)+IF(T72="No aplica",0,0)+IF(T72="Directo (10%)",U71*10%,0)</f>
        <v>0</v>
      </c>
      <c r="V72" s="45" t="s">
        <v>107</v>
      </c>
      <c r="W72" s="187">
        <f>+IF(V72="Consultoria (25%)",W71*25%,0)+IF(V72="Obra (30%)",W71*30%,0)+IF(V72="Directo (20%)",W71*20%,0)+IF(V72="No aplica",0,0)+IF(V72="Directo (10%)",W71*10%,0)</f>
        <v>0</v>
      </c>
      <c r="X72" s="45" t="s">
        <v>107</v>
      </c>
      <c r="Y72" s="187">
        <f>+IF(X72="Consultoria (25%)",Y71*25%,0)+IF(X72="Obra (30%)",Y71*30%,0)+IF(X72="Directo (20%)",Y71*20%,0)+IF(X72="No aplica",0,0)+IF(X72="Directo (10%)",Y71*10%,0)</f>
        <v>0</v>
      </c>
      <c r="Z72" s="45" t="s">
        <v>107</v>
      </c>
      <c r="AA72" s="187">
        <f>+IF(Z72="Consultoria (25%)",AA71*25%,0)+IF(Z72="Obra (30%)",AA71*30%,0)+IF(Z72="Directo (20%)",AA71*20%,0)+IF(Z72="No aplica",0,0)+IF(Z72="Directo (10%)",AA71*10%,0)</f>
        <v>0</v>
      </c>
      <c r="AB72" s="45" t="s">
        <v>107</v>
      </c>
      <c r="AC72" s="187">
        <f>+IF(AB72="Consultoria (25%)",AC71*25%,0)+IF(AB72="Obra (30%)",AC71*30%,0)+IF(AB72="Directo (20%)",AC71*20%,0)+IF(AB72="No aplica",0,0)+IF(AB72="Directo (10%)",AC71*10%,0)</f>
        <v>0</v>
      </c>
      <c r="AD72" s="45" t="s">
        <v>107</v>
      </c>
      <c r="AE72" s="187">
        <f>+IF(AD72="Consultoria (25%)",AE71*25%,0)+IF(AD72="Obra (30%)",AE71*30%,0)+IF(AD72="Directo (20%)",AE71*20%,0)+IF(AD72="No aplica",0,0)+IF(AD72="Directo (10%)",AE71*10%,0)</f>
        <v>0</v>
      </c>
      <c r="AF72" s="45" t="s">
        <v>107</v>
      </c>
      <c r="AG72" s="187">
        <f>+IF(AF72="Consultoria (25%)",AG71*25%,0)+IF(AF72="Obra (30%)",AG71*30%,0)+IF(AF72="Directo (20%)",AG71*20%,0)+IF(AF72="No aplica",0,0)+IF(AF72="Directo (10%)",AG71*10%,0)</f>
        <v>0</v>
      </c>
      <c r="AH72" s="45" t="s">
        <v>107</v>
      </c>
      <c r="AI72" s="187">
        <f>+IF(AH72="Consultoria (25%)",AI71*25%,0)+IF(AH72="Obra (30%)",AI71*30%,0)+IF(AH72="Directo (20%)",AI71*20%,0)+IF(AH72="No aplica",0,0)+IF(AH72="Directo (10%)",AI71*10%,0)</f>
        <v>0</v>
      </c>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row>
    <row r="73" spans="1:332" s="21" customFormat="1" ht="30.75" hidden="1" thickBot="1" x14ac:dyDescent="0.3">
      <c r="A73" s="505"/>
      <c r="B73" s="37" t="s">
        <v>93</v>
      </c>
      <c r="C73" s="36" t="s">
        <v>97</v>
      </c>
      <c r="D73" s="432" t="s">
        <v>109</v>
      </c>
      <c r="E73" s="433"/>
      <c r="F73" s="433"/>
      <c r="G73" s="433"/>
      <c r="H73" s="433"/>
      <c r="I73" s="433"/>
      <c r="J73" s="434"/>
      <c r="K73" s="145">
        <f>+IF(C73="si",K71*10%,0)</f>
        <v>0</v>
      </c>
      <c r="L73" s="188" t="s">
        <v>70</v>
      </c>
      <c r="M73" s="187">
        <f>+IF(L73="si",M71*10%,0)</f>
        <v>0</v>
      </c>
      <c r="N73" s="45" t="s">
        <v>70</v>
      </c>
      <c r="O73" s="187">
        <f>+IF(N73="si",O71*10%,0)</f>
        <v>0</v>
      </c>
      <c r="P73" s="45" t="s">
        <v>70</v>
      </c>
      <c r="Q73" s="187">
        <f>+IF(P73="si",Q71*10%,0)</f>
        <v>0</v>
      </c>
      <c r="R73" s="45" t="s">
        <v>70</v>
      </c>
      <c r="S73" s="187">
        <f>+IF(R73="si",S71*10%,0)</f>
        <v>0</v>
      </c>
      <c r="T73" s="45" t="s">
        <v>70</v>
      </c>
      <c r="U73" s="187">
        <f>+IF(T73="si",U71*10%,0)</f>
        <v>0</v>
      </c>
      <c r="V73" s="45" t="s">
        <v>70</v>
      </c>
      <c r="W73" s="187">
        <f>+IF(V73="si",W71*10%,0)</f>
        <v>0</v>
      </c>
      <c r="X73" s="45" t="s">
        <v>70</v>
      </c>
      <c r="Y73" s="187">
        <f>+IF(X73="si",Y71*10%,0)</f>
        <v>0</v>
      </c>
      <c r="Z73" s="45" t="s">
        <v>70</v>
      </c>
      <c r="AA73" s="187">
        <f>+IF(Z73="si",AA71*10%,0)</f>
        <v>0</v>
      </c>
      <c r="AB73" s="45" t="s">
        <v>70</v>
      </c>
      <c r="AC73" s="187">
        <f>+IF(AB73="si",AC71*10%,0)</f>
        <v>0</v>
      </c>
      <c r="AD73" s="45" t="s">
        <v>70</v>
      </c>
      <c r="AE73" s="187">
        <f>+IF(AD73="si",AE71*10%,0)</f>
        <v>0</v>
      </c>
      <c r="AF73" s="45" t="s">
        <v>70</v>
      </c>
      <c r="AG73" s="187">
        <f>+IF(AF73="si",AG71*10%,0)</f>
        <v>0</v>
      </c>
      <c r="AH73" s="45" t="s">
        <v>70</v>
      </c>
      <c r="AI73" s="187">
        <f>+IF(AH73="si",AI71*10%,0)</f>
        <v>0</v>
      </c>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c r="IW73" s="47"/>
      <c r="IX73" s="47"/>
      <c r="IY73" s="47"/>
      <c r="IZ73" s="47"/>
      <c r="JA73" s="47"/>
      <c r="JB73" s="47"/>
      <c r="JC73" s="47"/>
      <c r="JD73" s="47"/>
      <c r="JE73" s="47"/>
      <c r="JF73" s="47"/>
      <c r="JG73" s="47"/>
      <c r="JH73" s="47"/>
      <c r="JI73" s="47"/>
      <c r="JJ73" s="47"/>
      <c r="JK73" s="47"/>
      <c r="JL73" s="47"/>
      <c r="JM73" s="47"/>
      <c r="JN73" s="47"/>
      <c r="JO73" s="47"/>
      <c r="JP73" s="47"/>
      <c r="JQ73" s="47"/>
      <c r="JR73" s="47"/>
      <c r="JS73" s="47"/>
      <c r="JT73" s="47"/>
      <c r="JU73" s="47"/>
      <c r="JV73" s="47"/>
      <c r="JW73" s="47"/>
      <c r="JX73" s="47"/>
      <c r="JY73" s="47"/>
      <c r="JZ73" s="47"/>
      <c r="KA73" s="47"/>
      <c r="KB73" s="47"/>
      <c r="KC73" s="47"/>
      <c r="KD73" s="47"/>
      <c r="KE73" s="47"/>
      <c r="KF73" s="47"/>
      <c r="KG73" s="47"/>
      <c r="KH73" s="47"/>
      <c r="KI73" s="47"/>
      <c r="KJ73" s="47"/>
      <c r="KK73" s="47"/>
      <c r="KL73" s="47"/>
      <c r="KM73" s="47"/>
      <c r="KN73" s="47"/>
      <c r="KO73" s="47"/>
      <c r="KP73" s="47"/>
      <c r="KQ73" s="47"/>
      <c r="KR73" s="47"/>
      <c r="KS73" s="47"/>
      <c r="KT73" s="47"/>
      <c r="KU73" s="47"/>
      <c r="KV73" s="47"/>
      <c r="KW73" s="47"/>
      <c r="KX73" s="47"/>
      <c r="KY73" s="47"/>
      <c r="KZ73" s="47"/>
      <c r="LA73" s="47"/>
      <c r="LB73" s="47"/>
      <c r="LC73" s="47"/>
      <c r="LD73" s="47"/>
      <c r="LE73" s="47"/>
      <c r="LF73" s="47"/>
      <c r="LG73" s="47"/>
      <c r="LH73" s="47"/>
      <c r="LI73" s="47"/>
      <c r="LJ73" s="47"/>
      <c r="LK73" s="47"/>
      <c r="LL73" s="47"/>
      <c r="LM73" s="47"/>
      <c r="LN73" s="47"/>
      <c r="LO73" s="47"/>
      <c r="LP73" s="47"/>
      <c r="LQ73" s="47"/>
      <c r="LR73" s="47"/>
      <c r="LS73" s="47"/>
      <c r="LT73" s="47"/>
    </row>
    <row r="74" spans="1:332" ht="30.75" hidden="1" thickBot="1" x14ac:dyDescent="0.3">
      <c r="A74" s="505"/>
      <c r="B74" s="37" t="s">
        <v>94</v>
      </c>
      <c r="C74" s="36" t="s">
        <v>97</v>
      </c>
      <c r="D74" s="432"/>
      <c r="E74" s="433"/>
      <c r="F74" s="433"/>
      <c r="G74" s="433"/>
      <c r="H74" s="433"/>
      <c r="I74" s="433"/>
      <c r="J74" s="434"/>
      <c r="K74" s="124">
        <f>+IF(C74="si",K71*7%,0)</f>
        <v>0</v>
      </c>
      <c r="L74" s="188" t="s">
        <v>70</v>
      </c>
      <c r="M74" s="187">
        <f>+IF(L74="si",M71*7%,0)</f>
        <v>0</v>
      </c>
      <c r="N74" s="45" t="s">
        <v>70</v>
      </c>
      <c r="O74" s="187">
        <f>+IF(N74="si",O71*7%,0)</f>
        <v>0</v>
      </c>
      <c r="P74" s="45" t="s">
        <v>70</v>
      </c>
      <c r="Q74" s="187">
        <f>+IF(P74="si",Q71*7%,0)</f>
        <v>0</v>
      </c>
      <c r="R74" s="45" t="s">
        <v>70</v>
      </c>
      <c r="S74" s="187">
        <f>+IF(R74="si",S71*7%,0)</f>
        <v>0</v>
      </c>
      <c r="T74" s="45" t="s">
        <v>70</v>
      </c>
      <c r="U74" s="187">
        <f>+IF(T74="si",U71*7%,0)</f>
        <v>0</v>
      </c>
      <c r="V74" s="45" t="s">
        <v>70</v>
      </c>
      <c r="W74" s="187">
        <f>+IF(V74="si",W71*7%,0)</f>
        <v>0</v>
      </c>
      <c r="X74" s="45" t="s">
        <v>70</v>
      </c>
      <c r="Y74" s="187">
        <f>+IF(X74="si",Y71*7%,0)</f>
        <v>0</v>
      </c>
      <c r="Z74" s="45" t="s">
        <v>70</v>
      </c>
      <c r="AA74" s="187">
        <f>+IF(Z74="si",AA71*7%,0)</f>
        <v>0</v>
      </c>
      <c r="AB74" s="45" t="s">
        <v>70</v>
      </c>
      <c r="AC74" s="187">
        <f>+IF(AB74="si",AC71*7%,0)</f>
        <v>0</v>
      </c>
      <c r="AD74" s="45" t="s">
        <v>70</v>
      </c>
      <c r="AE74" s="187">
        <f>+IF(AD74="si",AE71*7%,0)</f>
        <v>0</v>
      </c>
      <c r="AF74" s="45" t="s">
        <v>70</v>
      </c>
      <c r="AG74" s="187">
        <f>+IF(AF74="si",AG71*7%,0)</f>
        <v>0</v>
      </c>
      <c r="AH74" s="45" t="s">
        <v>70</v>
      </c>
      <c r="AI74" s="187">
        <f>+IF(AH74="si",AI71*7%,0)</f>
        <v>0</v>
      </c>
    </row>
    <row r="75" spans="1:332" ht="15.75" hidden="1" thickBot="1" x14ac:dyDescent="0.3">
      <c r="A75" s="506"/>
      <c r="B75" s="37" t="s">
        <v>95</v>
      </c>
      <c r="C75" s="36" t="s">
        <v>97</v>
      </c>
      <c r="D75" s="432"/>
      <c r="E75" s="433"/>
      <c r="F75" s="433"/>
      <c r="G75" s="433"/>
      <c r="H75" s="433"/>
      <c r="I75" s="433"/>
      <c r="J75" s="434"/>
      <c r="K75" s="124">
        <f>+IF(C75="si",K71*5%,0)</f>
        <v>0</v>
      </c>
      <c r="L75" s="188" t="s">
        <v>70</v>
      </c>
      <c r="M75" s="187">
        <f>+IF(L75="si",M71*5%,0)</f>
        <v>0</v>
      </c>
      <c r="N75" s="45" t="s">
        <v>70</v>
      </c>
      <c r="O75" s="187">
        <f>+IF(N75="si",O71*5%,0)</f>
        <v>0</v>
      </c>
      <c r="P75" s="45" t="s">
        <v>70</v>
      </c>
      <c r="Q75" s="187">
        <f>+IF(P75="si",Q71*5%,0)</f>
        <v>0</v>
      </c>
      <c r="R75" s="45" t="s">
        <v>70</v>
      </c>
      <c r="S75" s="187">
        <f>+IF(R75="si",S71*5%,0)</f>
        <v>0</v>
      </c>
      <c r="T75" s="45" t="s">
        <v>70</v>
      </c>
      <c r="U75" s="187">
        <f>+IF(T75="si",U71*5%,0)</f>
        <v>0</v>
      </c>
      <c r="V75" s="45" t="s">
        <v>70</v>
      </c>
      <c r="W75" s="187">
        <f>+IF(V75="si",W71*5%,0)</f>
        <v>0</v>
      </c>
      <c r="X75" s="45" t="s">
        <v>70</v>
      </c>
      <c r="Y75" s="187">
        <f>+IF(X75="si",Y71*5%,0)</f>
        <v>0</v>
      </c>
      <c r="Z75" s="45" t="s">
        <v>70</v>
      </c>
      <c r="AA75" s="187">
        <f>+IF(Z75="si",AA71*5%,0)</f>
        <v>0</v>
      </c>
      <c r="AB75" s="45" t="s">
        <v>70</v>
      </c>
      <c r="AC75" s="187">
        <f>+IF(AB75="si",AC71*5%,0)</f>
        <v>0</v>
      </c>
      <c r="AD75" s="45" t="s">
        <v>70</v>
      </c>
      <c r="AE75" s="187">
        <f>+IF(AD75="si",AE71*5%,0)</f>
        <v>0</v>
      </c>
      <c r="AF75" s="45" t="s">
        <v>70</v>
      </c>
      <c r="AG75" s="187">
        <f>+IF(AF75="si",AG71*5%,0)</f>
        <v>0</v>
      </c>
      <c r="AH75" s="45" t="s">
        <v>70</v>
      </c>
      <c r="AI75" s="187">
        <f>+IF(AH75="si",AI71*5%,0)</f>
        <v>0</v>
      </c>
    </row>
    <row r="76" spans="1:332" s="34" customFormat="1" ht="15.75" hidden="1" thickBot="1" x14ac:dyDescent="0.3">
      <c r="A76" s="426" t="s">
        <v>102</v>
      </c>
      <c r="B76" s="427"/>
      <c r="C76" s="427"/>
      <c r="D76" s="427"/>
      <c r="E76" s="427"/>
      <c r="F76" s="427"/>
      <c r="G76" s="427"/>
      <c r="H76" s="427"/>
      <c r="I76" s="427"/>
      <c r="J76" s="428"/>
      <c r="K76" s="144">
        <f>SUM(K71:K75)</f>
        <v>0</v>
      </c>
      <c r="L76" s="194"/>
      <c r="M76" s="199">
        <f>SUM(M71:M75)</f>
        <v>0</v>
      </c>
      <c r="N76" s="203"/>
      <c r="O76" s="199">
        <f>SUM(O71:O75)</f>
        <v>0</v>
      </c>
      <c r="P76" s="203"/>
      <c r="Q76" s="199">
        <f>SUM(Q71:Q75)</f>
        <v>0</v>
      </c>
      <c r="R76" s="203"/>
      <c r="S76" s="199">
        <f>SUM(S71:S75)</f>
        <v>0</v>
      </c>
      <c r="T76" s="203"/>
      <c r="U76" s="199">
        <f>SUM(U71:U75)</f>
        <v>0</v>
      </c>
      <c r="V76" s="203"/>
      <c r="W76" s="199">
        <f>SUM(W71:W75)</f>
        <v>0</v>
      </c>
      <c r="X76" s="203"/>
      <c r="Y76" s="199">
        <f>SUM(Y71:Y75)</f>
        <v>0</v>
      </c>
      <c r="Z76" s="203"/>
      <c r="AA76" s="199">
        <f>SUM(AA71:AA75)</f>
        <v>0</v>
      </c>
      <c r="AB76" s="203"/>
      <c r="AC76" s="199">
        <f>SUM(AC71:AC75)</f>
        <v>0</v>
      </c>
      <c r="AD76" s="203"/>
      <c r="AE76" s="199">
        <f>SUM(AE71:AE75)</f>
        <v>0</v>
      </c>
      <c r="AF76" s="203"/>
      <c r="AG76" s="199">
        <f>SUM(AG71:AG75)</f>
        <v>0</v>
      </c>
      <c r="AH76" s="203"/>
      <c r="AI76" s="199">
        <f>SUM(AI71:AI75)</f>
        <v>0</v>
      </c>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c r="IB76" s="49"/>
      <c r="IC76" s="49"/>
      <c r="ID76" s="49"/>
      <c r="IE76" s="49"/>
      <c r="IF76" s="49"/>
      <c r="IG76" s="49"/>
      <c r="IH76" s="49"/>
      <c r="II76" s="49"/>
      <c r="IJ76" s="49"/>
      <c r="IK76" s="49"/>
      <c r="IL76" s="49"/>
      <c r="IM76" s="49"/>
      <c r="IN76" s="49"/>
      <c r="IO76" s="49"/>
      <c r="IP76" s="49"/>
      <c r="IQ76" s="49"/>
      <c r="IR76" s="49"/>
      <c r="IS76" s="49"/>
      <c r="IT76" s="49"/>
      <c r="IU76" s="49"/>
      <c r="IV76" s="49"/>
      <c r="IW76" s="49"/>
      <c r="IX76" s="49"/>
      <c r="IY76" s="49"/>
      <c r="IZ76" s="49"/>
      <c r="JA76" s="49"/>
      <c r="JB76" s="49"/>
      <c r="JC76" s="49"/>
      <c r="JD76" s="49"/>
      <c r="JE76" s="49"/>
      <c r="JF76" s="49"/>
      <c r="JG76" s="49"/>
      <c r="JH76" s="49"/>
      <c r="JI76" s="49"/>
      <c r="JJ76" s="49"/>
      <c r="JK76" s="49"/>
      <c r="JL76" s="49"/>
      <c r="JM76" s="49"/>
      <c r="JN76" s="49"/>
      <c r="JO76" s="49"/>
      <c r="JP76" s="49"/>
      <c r="JQ76" s="49"/>
      <c r="JR76" s="49"/>
      <c r="JS76" s="49"/>
      <c r="JT76" s="49"/>
      <c r="JU76" s="49"/>
      <c r="JV76" s="49"/>
      <c r="JW76" s="49"/>
      <c r="JX76" s="49"/>
      <c r="JY76" s="49"/>
      <c r="JZ76" s="49"/>
      <c r="KA76" s="49"/>
      <c r="KB76" s="49"/>
      <c r="KC76" s="49"/>
      <c r="KD76" s="49"/>
      <c r="KE76" s="49"/>
      <c r="KF76" s="49"/>
      <c r="KG76" s="49"/>
      <c r="KH76" s="49"/>
      <c r="KI76" s="49"/>
      <c r="KJ76" s="49"/>
      <c r="KK76" s="49"/>
      <c r="KL76" s="49"/>
      <c r="KM76" s="49"/>
      <c r="KN76" s="49"/>
      <c r="KO76" s="49"/>
      <c r="KP76" s="49"/>
      <c r="KQ76" s="49"/>
      <c r="KR76" s="49"/>
      <c r="KS76" s="49"/>
      <c r="KT76" s="49"/>
      <c r="KU76" s="49"/>
      <c r="KV76" s="49"/>
      <c r="KW76" s="49"/>
      <c r="KX76" s="49"/>
      <c r="KY76" s="49"/>
      <c r="KZ76" s="49"/>
      <c r="LA76" s="49"/>
      <c r="LB76" s="49"/>
      <c r="LC76" s="49"/>
      <c r="LD76" s="49"/>
      <c r="LE76" s="49"/>
      <c r="LF76" s="49"/>
      <c r="LG76" s="49"/>
      <c r="LH76" s="49"/>
      <c r="LI76" s="49"/>
      <c r="LJ76" s="49"/>
      <c r="LK76" s="49"/>
      <c r="LL76" s="49"/>
      <c r="LM76" s="49"/>
      <c r="LN76" s="49"/>
      <c r="LO76" s="49"/>
      <c r="LP76" s="49"/>
      <c r="LQ76" s="49"/>
      <c r="LR76" s="49"/>
      <c r="LS76" s="49"/>
      <c r="LT76" s="49"/>
    </row>
    <row r="77" spans="1:332" ht="32.25" hidden="1" customHeight="1" thickBot="1" x14ac:dyDescent="0.3">
      <c r="A77" s="504"/>
      <c r="B77" s="435"/>
      <c r="C77" s="518"/>
      <c r="D77" s="521">
        <v>0</v>
      </c>
      <c r="E77" s="58">
        <v>15</v>
      </c>
      <c r="F77" s="59" t="str">
        <f>VLOOKUP(E77,HONORARIOS!$A$5:$G$25,2,0)</f>
        <v>TITULO PROFESIONAL Y TITULO DE POSGRADO DESDE SEIS (6) AÑOS HASTA OCHO (8) AÑOS DE EXPERIENCIA PROFESIONAL</v>
      </c>
      <c r="G77" s="58">
        <v>0</v>
      </c>
      <c r="H77" s="146">
        <f>VLOOKUP(E77,HONORARIOS!$A$5:$G$25,5,0)</f>
        <v>9216931.5</v>
      </c>
      <c r="I77" s="146">
        <f>+H77*G77</f>
        <v>0</v>
      </c>
      <c r="J77" s="58">
        <v>4</v>
      </c>
      <c r="K77" s="107">
        <f>+I77*J77</f>
        <v>0</v>
      </c>
      <c r="L77" s="190"/>
      <c r="M77" s="187"/>
      <c r="N77" s="105"/>
      <c r="O77" s="187"/>
      <c r="P77" s="105"/>
      <c r="Q77" s="187"/>
      <c r="R77" s="105"/>
      <c r="S77" s="187"/>
      <c r="T77" s="105"/>
      <c r="U77" s="187"/>
      <c r="V77" s="105"/>
      <c r="W77" s="187"/>
      <c r="X77" s="105"/>
      <c r="Y77" s="187"/>
      <c r="Z77" s="105"/>
      <c r="AA77" s="187"/>
      <c r="AB77" s="105"/>
      <c r="AC77" s="187"/>
      <c r="AD77" s="105"/>
      <c r="AE77" s="187"/>
      <c r="AF77" s="105"/>
      <c r="AG77" s="187"/>
      <c r="AH77" s="105"/>
      <c r="AI77" s="187"/>
    </row>
    <row r="78" spans="1:332" ht="33" hidden="1" customHeight="1" thickBot="1" x14ac:dyDescent="0.3">
      <c r="A78" s="505"/>
      <c r="B78" s="517"/>
      <c r="C78" s="519"/>
      <c r="D78" s="522"/>
      <c r="E78" s="58">
        <v>10</v>
      </c>
      <c r="F78" s="77" t="str">
        <f>VLOOKUP(E78,HONORARIOS!$A$5:$G$25,2,0)</f>
        <v>TITULO PROFESIONAL DESDE UNO (1) HASTA TRES (3) AÑOS DE EXPERIENCIA PROFESIONAL</v>
      </c>
      <c r="G78" s="58">
        <v>0</v>
      </c>
      <c r="H78" s="146">
        <f>VLOOKUP(E78,HONORARIOS!$A$5:$G$25,5,0)</f>
        <v>4827916.5</v>
      </c>
      <c r="I78" s="146">
        <f>+H78*G78</f>
        <v>0</v>
      </c>
      <c r="J78" s="58">
        <v>4</v>
      </c>
      <c r="K78" s="107">
        <f>+I78*J78</f>
        <v>0</v>
      </c>
      <c r="L78" s="190"/>
      <c r="M78" s="187"/>
      <c r="N78" s="105"/>
      <c r="O78" s="187"/>
      <c r="P78" s="105"/>
      <c r="Q78" s="187"/>
      <c r="R78" s="105"/>
      <c r="S78" s="187"/>
      <c r="T78" s="105"/>
      <c r="U78" s="187"/>
      <c r="V78" s="105"/>
      <c r="W78" s="187"/>
      <c r="X78" s="105"/>
      <c r="Y78" s="187"/>
      <c r="Z78" s="105"/>
      <c r="AA78" s="187"/>
      <c r="AB78" s="105"/>
      <c r="AC78" s="187"/>
      <c r="AD78" s="105"/>
      <c r="AE78" s="187"/>
      <c r="AF78" s="105"/>
      <c r="AG78" s="187"/>
      <c r="AH78" s="105"/>
      <c r="AI78" s="187"/>
    </row>
    <row r="79" spans="1:332" ht="36" hidden="1" customHeight="1" thickBot="1" x14ac:dyDescent="0.3">
      <c r="A79" s="505"/>
      <c r="B79" s="436"/>
      <c r="C79" s="520"/>
      <c r="D79" s="523"/>
      <c r="E79" s="58">
        <v>9</v>
      </c>
      <c r="F79" s="78" t="str">
        <f>VLOOKUP(E79,HONORARIOS!$A$5:$G$25,2,0)</f>
        <v>TITULO PROFESIONAL SIN EXPERIENCIA PROFESIONAL</v>
      </c>
      <c r="G79" s="58">
        <v>0</v>
      </c>
      <c r="H79" s="146">
        <f>VLOOKUP(E79,HONORARIOS!$A$5:$G$25,5,0)</f>
        <v>3950113.5</v>
      </c>
      <c r="I79" s="146">
        <f>+H79*G79</f>
        <v>0</v>
      </c>
      <c r="J79" s="58">
        <v>4</v>
      </c>
      <c r="K79" s="107">
        <f>+I79*J79</f>
        <v>0</v>
      </c>
      <c r="L79" s="190"/>
      <c r="M79" s="222"/>
      <c r="N79" s="115"/>
      <c r="O79" s="187"/>
      <c r="P79" s="105"/>
      <c r="Q79" s="187"/>
      <c r="R79" s="105"/>
      <c r="S79" s="187"/>
      <c r="T79" s="105"/>
      <c r="U79" s="187"/>
      <c r="V79" s="105"/>
      <c r="W79" s="187"/>
      <c r="X79" s="105"/>
      <c r="Y79" s="187"/>
      <c r="Z79" s="105"/>
      <c r="AA79" s="187"/>
      <c r="AB79" s="105"/>
      <c r="AC79" s="187"/>
      <c r="AD79" s="105"/>
      <c r="AE79" s="187"/>
      <c r="AF79" s="105"/>
      <c r="AG79" s="187"/>
      <c r="AH79" s="105"/>
      <c r="AI79" s="187"/>
    </row>
    <row r="80" spans="1:332" ht="15.75" hidden="1" thickBot="1" x14ac:dyDescent="0.3">
      <c r="A80" s="505"/>
      <c r="B80" s="39" t="s">
        <v>71</v>
      </c>
      <c r="C80" s="423"/>
      <c r="D80" s="424"/>
      <c r="E80" s="424"/>
      <c r="F80" s="424"/>
      <c r="G80" s="424"/>
      <c r="H80" s="424"/>
      <c r="I80" s="424"/>
      <c r="J80" s="424"/>
      <c r="K80" s="109">
        <f>SUM(K77:K79)</f>
        <v>0</v>
      </c>
      <c r="L80" s="186" t="s">
        <v>103</v>
      </c>
      <c r="M80" s="228">
        <f>+K80*M57</f>
        <v>0</v>
      </c>
      <c r="N80" s="171" t="s">
        <v>103</v>
      </c>
      <c r="O80" s="228"/>
      <c r="P80" s="171" t="s">
        <v>103</v>
      </c>
      <c r="Q80" s="228"/>
      <c r="R80" s="171" t="s">
        <v>103</v>
      </c>
      <c r="S80" s="228"/>
      <c r="T80" s="171" t="s">
        <v>103</v>
      </c>
      <c r="U80" s="228"/>
      <c r="V80" s="171" t="s">
        <v>103</v>
      </c>
      <c r="W80" s="228"/>
      <c r="X80" s="171" t="s">
        <v>103</v>
      </c>
      <c r="Y80" s="228"/>
      <c r="Z80" s="171" t="s">
        <v>103</v>
      </c>
      <c r="AA80" s="228"/>
      <c r="AB80" s="171" t="s">
        <v>103</v>
      </c>
      <c r="AC80" s="228"/>
      <c r="AD80" s="171" t="s">
        <v>103</v>
      </c>
      <c r="AE80" s="228"/>
      <c r="AF80" s="171" t="s">
        <v>103</v>
      </c>
      <c r="AG80" s="228"/>
      <c r="AH80" s="171" t="s">
        <v>103</v>
      </c>
      <c r="AI80" s="228"/>
    </row>
    <row r="81" spans="1:332" s="21" customFormat="1" ht="30.75" hidden="1" thickBot="1" x14ac:dyDescent="0.3">
      <c r="A81" s="505"/>
      <c r="B81" s="37" t="s">
        <v>98</v>
      </c>
      <c r="C81" s="36" t="s">
        <v>99</v>
      </c>
      <c r="D81" s="440" t="s">
        <v>77</v>
      </c>
      <c r="E81" s="441"/>
      <c r="F81" s="441"/>
      <c r="G81" s="441"/>
      <c r="H81" s="441"/>
      <c r="I81" s="441"/>
      <c r="J81" s="442"/>
      <c r="K81" s="145">
        <f>+IF(C81="Consultoria (25%)",K80*25%,0)+IF(C81="Obra (30%)",K80*30%,0)+IF(C81="Directo (20%)",K80*20%,0)+IF(C81="No aplica",0,0)+IF(C81="Directo (10%)",K80*10%,0)</f>
        <v>0</v>
      </c>
      <c r="L81" s="188" t="s">
        <v>107</v>
      </c>
      <c r="M81" s="187">
        <f>+IF(L81="Consultoria (25%)",M80*25%,0)+IF(L81="Obra (30%)",M80*30%,0)+IF(L81="Directo (20%)",M80*20%,0)+IF(L81="No aplica",0,0)+IF(L81="Directo (10%)",M80*10%,0)</f>
        <v>0</v>
      </c>
      <c r="N81" s="45" t="s">
        <v>107</v>
      </c>
      <c r="O81" s="187">
        <f>+IF(N81="Consultoria (25%)",O80*25%,0)+IF(N81="Obra (30%)",O80*30%,0)+IF(N81="Directo (20%)",O80*20%,0)+IF(N81="No aplica",0,0)+IF(N81="Directo (10%)",O80*10%,0)</f>
        <v>0</v>
      </c>
      <c r="P81" s="45" t="s">
        <v>107</v>
      </c>
      <c r="Q81" s="187">
        <f>+IF(P81="Consultoria (25%)",Q80*25%,0)+IF(P81="Obra (30%)",Q80*30%,0)+IF(P81="Directo (20%)",Q80*20%,0)+IF(P81="No aplica",0,0)+IF(P81="Directo (10%)",Q80*10%,0)</f>
        <v>0</v>
      </c>
      <c r="R81" s="45" t="s">
        <v>107</v>
      </c>
      <c r="S81" s="187">
        <f>+IF(R81="Consultoria (25%)",S80*25%,0)+IF(R81="Obra (30%)",S80*30%,0)+IF(R81="Directo (20%)",S80*20%,0)+IF(R81="No aplica",0,0)+IF(R81="Directo (10%)",S80*10%,0)</f>
        <v>0</v>
      </c>
      <c r="T81" s="45" t="s">
        <v>107</v>
      </c>
      <c r="U81" s="187">
        <f>+IF(T81="Consultoria (25%)",U80*25%,0)+IF(T81="Obra (30%)",U80*30%,0)+IF(T81="Directo (20%)",U80*20%,0)+IF(T81="No aplica",0,0)+IF(T81="Directo (10%)",U80*10%,0)</f>
        <v>0</v>
      </c>
      <c r="V81" s="45" t="s">
        <v>107</v>
      </c>
      <c r="W81" s="187">
        <f>+IF(V81="Consultoria (25%)",W80*25%,0)+IF(V81="Obra (30%)",W80*30%,0)+IF(V81="Directo (20%)",W80*20%,0)+IF(V81="No aplica",0,0)+IF(V81="Directo (10%)",W80*10%,0)</f>
        <v>0</v>
      </c>
      <c r="X81" s="45" t="s">
        <v>107</v>
      </c>
      <c r="Y81" s="187">
        <f>+IF(X81="Consultoria (25%)",Y80*25%,0)+IF(X81="Obra (30%)",Y80*30%,0)+IF(X81="Directo (20%)",Y80*20%,0)+IF(X81="No aplica",0,0)+IF(X81="Directo (10%)",Y80*10%,0)</f>
        <v>0</v>
      </c>
      <c r="Z81" s="45" t="s">
        <v>107</v>
      </c>
      <c r="AA81" s="187">
        <f>+IF(Z81="Consultoria (25%)",AA80*25%,0)+IF(Z81="Obra (30%)",AA80*30%,0)+IF(Z81="Directo (20%)",AA80*20%,0)+IF(Z81="No aplica",0,0)+IF(Z81="Directo (10%)",AA80*10%,0)</f>
        <v>0</v>
      </c>
      <c r="AB81" s="45" t="s">
        <v>107</v>
      </c>
      <c r="AC81" s="187">
        <f>+IF(AB81="Consultoria (25%)",AC80*25%,0)+IF(AB81="Obra (30%)",AC80*30%,0)+IF(AB81="Directo (20%)",AC80*20%,0)+IF(AB81="No aplica",0,0)+IF(AB81="Directo (10%)",AC80*10%,0)</f>
        <v>0</v>
      </c>
      <c r="AD81" s="45" t="s">
        <v>107</v>
      </c>
      <c r="AE81" s="187">
        <f>+IF(AD81="Consultoria (25%)",AE80*25%,0)+IF(AD81="Obra (30%)",AE80*30%,0)+IF(AD81="Directo (20%)",AE80*20%,0)+IF(AD81="No aplica",0,0)+IF(AD81="Directo (10%)",AE80*10%,0)</f>
        <v>0</v>
      </c>
      <c r="AF81" s="45" t="s">
        <v>107</v>
      </c>
      <c r="AG81" s="187">
        <f>+IF(AF81="Consultoria (25%)",AG80*25%,0)+IF(AF81="Obra (30%)",AG80*30%,0)+IF(AF81="Directo (20%)",AG80*20%,0)+IF(AF81="No aplica",0,0)+IF(AF81="Directo (10%)",AG80*10%,0)</f>
        <v>0</v>
      </c>
      <c r="AH81" s="45" t="s">
        <v>107</v>
      </c>
      <c r="AI81" s="187">
        <f>+IF(AH81="Consultoria (25%)",AI80*25%,0)+IF(AH81="Obra (30%)",AI80*30%,0)+IF(AH81="Directo (20%)",AI80*20%,0)+IF(AH81="No aplica",0,0)+IF(AH81="Directo (10%)",AI80*10%,0)</f>
        <v>0</v>
      </c>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c r="IW81" s="47"/>
      <c r="IX81" s="47"/>
      <c r="IY81" s="47"/>
      <c r="IZ81" s="47"/>
      <c r="JA81" s="47"/>
      <c r="JB81" s="47"/>
      <c r="JC81" s="47"/>
      <c r="JD81" s="47"/>
      <c r="JE81" s="47"/>
      <c r="JF81" s="47"/>
      <c r="JG81" s="47"/>
      <c r="JH81" s="47"/>
      <c r="JI81" s="47"/>
      <c r="JJ81" s="47"/>
      <c r="JK81" s="47"/>
      <c r="JL81" s="47"/>
      <c r="JM81" s="47"/>
      <c r="JN81" s="47"/>
      <c r="JO81" s="47"/>
      <c r="JP81" s="47"/>
      <c r="JQ81" s="47"/>
      <c r="JR81" s="47"/>
      <c r="JS81" s="47"/>
      <c r="JT81" s="47"/>
      <c r="JU81" s="47"/>
      <c r="JV81" s="47"/>
      <c r="JW81" s="47"/>
      <c r="JX81" s="47"/>
      <c r="JY81" s="47"/>
      <c r="JZ81" s="47"/>
      <c r="KA81" s="47"/>
      <c r="KB81" s="47"/>
      <c r="KC81" s="47"/>
      <c r="KD81" s="47"/>
      <c r="KE81" s="47"/>
      <c r="KF81" s="47"/>
      <c r="KG81" s="47"/>
      <c r="KH81" s="47"/>
      <c r="KI81" s="47"/>
      <c r="KJ81" s="47"/>
      <c r="KK81" s="47"/>
      <c r="KL81" s="47"/>
      <c r="KM81" s="47"/>
      <c r="KN81" s="47"/>
      <c r="KO81" s="47"/>
      <c r="KP81" s="47"/>
      <c r="KQ81" s="47"/>
      <c r="KR81" s="47"/>
      <c r="KS81" s="47"/>
      <c r="KT81" s="47"/>
      <c r="KU81" s="47"/>
      <c r="KV81" s="47"/>
      <c r="KW81" s="47"/>
      <c r="KX81" s="47"/>
      <c r="KY81" s="47"/>
      <c r="KZ81" s="47"/>
      <c r="LA81" s="47"/>
      <c r="LB81" s="47"/>
      <c r="LC81" s="47"/>
      <c r="LD81" s="47"/>
      <c r="LE81" s="47"/>
      <c r="LF81" s="47"/>
      <c r="LG81" s="47"/>
      <c r="LH81" s="47"/>
      <c r="LI81" s="47"/>
      <c r="LJ81" s="47"/>
      <c r="LK81" s="47"/>
      <c r="LL81" s="47"/>
      <c r="LM81" s="47"/>
      <c r="LN81" s="47"/>
      <c r="LO81" s="47"/>
      <c r="LP81" s="47"/>
      <c r="LQ81" s="47"/>
      <c r="LR81" s="47"/>
      <c r="LS81" s="47"/>
      <c r="LT81" s="47"/>
    </row>
    <row r="82" spans="1:332" s="21" customFormat="1" ht="30.75" hidden="1" thickBot="1" x14ac:dyDescent="0.3">
      <c r="A82" s="505"/>
      <c r="B82" s="37" t="s">
        <v>93</v>
      </c>
      <c r="C82" s="36" t="s">
        <v>97</v>
      </c>
      <c r="D82" s="534" t="s">
        <v>109</v>
      </c>
      <c r="E82" s="535"/>
      <c r="F82" s="535"/>
      <c r="G82" s="535"/>
      <c r="H82" s="535"/>
      <c r="I82" s="535"/>
      <c r="J82" s="536"/>
      <c r="K82" s="145">
        <f>+IF(C82="si",K80*10%,0)</f>
        <v>0</v>
      </c>
      <c r="L82" s="188" t="s">
        <v>70</v>
      </c>
      <c r="M82" s="187">
        <f>+IF(L82="si",M80*10%,0)</f>
        <v>0</v>
      </c>
      <c r="N82" s="45" t="s">
        <v>70</v>
      </c>
      <c r="O82" s="187">
        <f>+IF(N82="si",O80*10%,0)</f>
        <v>0</v>
      </c>
      <c r="P82" s="45" t="s">
        <v>70</v>
      </c>
      <c r="Q82" s="187">
        <f>+IF(P82="si",Q80*10%,0)</f>
        <v>0</v>
      </c>
      <c r="R82" s="45" t="s">
        <v>70</v>
      </c>
      <c r="S82" s="187">
        <f>+IF(R82="si",S80*10%,0)</f>
        <v>0</v>
      </c>
      <c r="T82" s="45" t="s">
        <v>70</v>
      </c>
      <c r="U82" s="187">
        <f>+IF(T82="si",U80*10%,0)</f>
        <v>0</v>
      </c>
      <c r="V82" s="45" t="s">
        <v>70</v>
      </c>
      <c r="W82" s="187">
        <f>+IF(V82="si",W80*10%,0)</f>
        <v>0</v>
      </c>
      <c r="X82" s="45" t="s">
        <v>70</v>
      </c>
      <c r="Y82" s="187">
        <f>+IF(X82="si",Y80*10%,0)</f>
        <v>0</v>
      </c>
      <c r="Z82" s="45" t="s">
        <v>70</v>
      </c>
      <c r="AA82" s="187">
        <f>+IF(Z82="si",AA80*10%,0)</f>
        <v>0</v>
      </c>
      <c r="AB82" s="45" t="s">
        <v>70</v>
      </c>
      <c r="AC82" s="187">
        <f>+IF(AB82="si",AC80*10%,0)</f>
        <v>0</v>
      </c>
      <c r="AD82" s="45" t="s">
        <v>70</v>
      </c>
      <c r="AE82" s="187">
        <f>+IF(AD82="si",AE80*10%,0)</f>
        <v>0</v>
      </c>
      <c r="AF82" s="45" t="s">
        <v>70</v>
      </c>
      <c r="AG82" s="187">
        <f>+IF(AF82="si",AG80*10%,0)</f>
        <v>0</v>
      </c>
      <c r="AH82" s="45" t="s">
        <v>70</v>
      </c>
      <c r="AI82" s="187">
        <f>+IF(AH82="si",AI80*10%,0)</f>
        <v>0</v>
      </c>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c r="IU82" s="47"/>
      <c r="IV82" s="47"/>
      <c r="IW82" s="47"/>
      <c r="IX82" s="47"/>
      <c r="IY82" s="47"/>
      <c r="IZ82" s="47"/>
      <c r="JA82" s="47"/>
      <c r="JB82" s="47"/>
      <c r="JC82" s="47"/>
      <c r="JD82" s="47"/>
      <c r="JE82" s="47"/>
      <c r="JF82" s="47"/>
      <c r="JG82" s="47"/>
      <c r="JH82" s="47"/>
      <c r="JI82" s="47"/>
      <c r="JJ82" s="47"/>
      <c r="JK82" s="47"/>
      <c r="JL82" s="47"/>
      <c r="JM82" s="47"/>
      <c r="JN82" s="47"/>
      <c r="JO82" s="47"/>
      <c r="JP82" s="47"/>
      <c r="JQ82" s="47"/>
      <c r="JR82" s="47"/>
      <c r="JS82" s="47"/>
      <c r="JT82" s="47"/>
      <c r="JU82" s="47"/>
      <c r="JV82" s="47"/>
      <c r="JW82" s="47"/>
      <c r="JX82" s="47"/>
      <c r="JY82" s="47"/>
      <c r="JZ82" s="47"/>
      <c r="KA82" s="47"/>
      <c r="KB82" s="47"/>
      <c r="KC82" s="47"/>
      <c r="KD82" s="47"/>
      <c r="KE82" s="47"/>
      <c r="KF82" s="47"/>
      <c r="KG82" s="47"/>
      <c r="KH82" s="47"/>
      <c r="KI82" s="47"/>
      <c r="KJ82" s="47"/>
      <c r="KK82" s="47"/>
      <c r="KL82" s="47"/>
      <c r="KM82" s="47"/>
      <c r="KN82" s="47"/>
      <c r="KO82" s="47"/>
      <c r="KP82" s="47"/>
      <c r="KQ82" s="47"/>
      <c r="KR82" s="47"/>
      <c r="KS82" s="47"/>
      <c r="KT82" s="47"/>
      <c r="KU82" s="47"/>
      <c r="KV82" s="47"/>
      <c r="KW82" s="47"/>
      <c r="KX82" s="47"/>
      <c r="KY82" s="47"/>
      <c r="KZ82" s="47"/>
      <c r="LA82" s="47"/>
      <c r="LB82" s="47"/>
      <c r="LC82" s="47"/>
      <c r="LD82" s="47"/>
      <c r="LE82" s="47"/>
      <c r="LF82" s="47"/>
      <c r="LG82" s="47"/>
      <c r="LH82" s="47"/>
      <c r="LI82" s="47"/>
      <c r="LJ82" s="47"/>
      <c r="LK82" s="47"/>
      <c r="LL82" s="47"/>
      <c r="LM82" s="47"/>
      <c r="LN82" s="47"/>
      <c r="LO82" s="47"/>
      <c r="LP82" s="47"/>
      <c r="LQ82" s="47"/>
      <c r="LR82" s="47"/>
      <c r="LS82" s="47"/>
      <c r="LT82" s="47"/>
    </row>
    <row r="83" spans="1:332" ht="30.75" hidden="1" thickBot="1" x14ac:dyDescent="0.3">
      <c r="A83" s="505"/>
      <c r="B83" s="37" t="s">
        <v>94</v>
      </c>
      <c r="C83" s="36" t="s">
        <v>97</v>
      </c>
      <c r="D83" s="432"/>
      <c r="E83" s="433"/>
      <c r="F83" s="433"/>
      <c r="G83" s="433"/>
      <c r="H83" s="433"/>
      <c r="I83" s="433"/>
      <c r="J83" s="434"/>
      <c r="K83" s="124">
        <f>+IF(C83="si",K80*7%,0)</f>
        <v>0</v>
      </c>
      <c r="L83" s="188" t="s">
        <v>70</v>
      </c>
      <c r="M83" s="187">
        <f>+IF(L83="si",M80*7%,0)</f>
        <v>0</v>
      </c>
      <c r="N83" s="45" t="s">
        <v>70</v>
      </c>
      <c r="O83" s="187">
        <f>+IF(N83="si",O80*7%,0)</f>
        <v>0</v>
      </c>
      <c r="P83" s="45" t="s">
        <v>70</v>
      </c>
      <c r="Q83" s="187">
        <f>+IF(P83="si",Q80*7%,0)</f>
        <v>0</v>
      </c>
      <c r="R83" s="45" t="s">
        <v>70</v>
      </c>
      <c r="S83" s="187">
        <f>+IF(R83="si",S80*7%,0)</f>
        <v>0</v>
      </c>
      <c r="T83" s="45" t="s">
        <v>70</v>
      </c>
      <c r="U83" s="187">
        <f>+IF(T83="si",U80*7%,0)</f>
        <v>0</v>
      </c>
      <c r="V83" s="45" t="s">
        <v>70</v>
      </c>
      <c r="W83" s="187">
        <f>+IF(V83="si",W80*7%,0)</f>
        <v>0</v>
      </c>
      <c r="X83" s="45" t="s">
        <v>70</v>
      </c>
      <c r="Y83" s="187">
        <f>+IF(X83="si",Y80*7%,0)</f>
        <v>0</v>
      </c>
      <c r="Z83" s="45" t="s">
        <v>70</v>
      </c>
      <c r="AA83" s="187">
        <f>+IF(Z83="si",AA80*7%,0)</f>
        <v>0</v>
      </c>
      <c r="AB83" s="45" t="s">
        <v>70</v>
      </c>
      <c r="AC83" s="187">
        <f>+IF(AB83="si",AC80*7%,0)</f>
        <v>0</v>
      </c>
      <c r="AD83" s="45" t="s">
        <v>70</v>
      </c>
      <c r="AE83" s="187">
        <f>+IF(AD83="si",AE80*7%,0)</f>
        <v>0</v>
      </c>
      <c r="AF83" s="45" t="s">
        <v>70</v>
      </c>
      <c r="AG83" s="187">
        <f>+IF(AF83="si",AG80*7%,0)</f>
        <v>0</v>
      </c>
      <c r="AH83" s="45" t="s">
        <v>70</v>
      </c>
      <c r="AI83" s="187">
        <f>+IF(AH83="si",AI80*7%,0)</f>
        <v>0</v>
      </c>
    </row>
    <row r="84" spans="1:332" ht="15.75" hidden="1" thickBot="1" x14ac:dyDescent="0.3">
      <c r="A84" s="506"/>
      <c r="B84" s="37" t="s">
        <v>95</v>
      </c>
      <c r="C84" s="36" t="s">
        <v>97</v>
      </c>
      <c r="D84" s="432"/>
      <c r="E84" s="433"/>
      <c r="F84" s="433"/>
      <c r="G84" s="433"/>
      <c r="H84" s="433"/>
      <c r="I84" s="433"/>
      <c r="J84" s="434"/>
      <c r="K84" s="124">
        <f>+IF(C84="si",K80*5%,0)</f>
        <v>0</v>
      </c>
      <c r="L84" s="188" t="s">
        <v>70</v>
      </c>
      <c r="M84" s="187">
        <f>+IF(L84="si",M80*5%,0)</f>
        <v>0</v>
      </c>
      <c r="N84" s="45" t="s">
        <v>70</v>
      </c>
      <c r="O84" s="187">
        <f>+IF(N84="si",O80*5%,0)</f>
        <v>0</v>
      </c>
      <c r="P84" s="45" t="s">
        <v>70</v>
      </c>
      <c r="Q84" s="187">
        <f>+IF(P84="si",Q80*5%,0)</f>
        <v>0</v>
      </c>
      <c r="R84" s="45" t="s">
        <v>70</v>
      </c>
      <c r="S84" s="187">
        <f>+IF(R84="si",S80*5%,0)</f>
        <v>0</v>
      </c>
      <c r="T84" s="45" t="s">
        <v>70</v>
      </c>
      <c r="U84" s="187">
        <f>+IF(T84="si",U80*5%,0)</f>
        <v>0</v>
      </c>
      <c r="V84" s="45" t="s">
        <v>70</v>
      </c>
      <c r="W84" s="187">
        <f>+IF(V84="si",W80*5%,0)</f>
        <v>0</v>
      </c>
      <c r="X84" s="45" t="s">
        <v>70</v>
      </c>
      <c r="Y84" s="187">
        <f>+IF(X84="si",Y80*5%,0)</f>
        <v>0</v>
      </c>
      <c r="Z84" s="45" t="s">
        <v>70</v>
      </c>
      <c r="AA84" s="187">
        <f>+IF(Z84="si",AA80*5%,0)</f>
        <v>0</v>
      </c>
      <c r="AB84" s="45" t="s">
        <v>70</v>
      </c>
      <c r="AC84" s="187">
        <f>+IF(AB84="si",AC80*5%,0)</f>
        <v>0</v>
      </c>
      <c r="AD84" s="45" t="s">
        <v>70</v>
      </c>
      <c r="AE84" s="187">
        <f>+IF(AD84="si",AE80*5%,0)</f>
        <v>0</v>
      </c>
      <c r="AF84" s="45" t="s">
        <v>70</v>
      </c>
      <c r="AG84" s="187">
        <f>+IF(AF84="si",AG80*5%,0)</f>
        <v>0</v>
      </c>
      <c r="AH84" s="45" t="s">
        <v>70</v>
      </c>
      <c r="AI84" s="187">
        <f>+IF(AH84="si",AI80*5%,0)</f>
        <v>0</v>
      </c>
    </row>
    <row r="85" spans="1:332" s="34" customFormat="1" hidden="1" x14ac:dyDescent="0.25">
      <c r="A85" s="501" t="s">
        <v>102</v>
      </c>
      <c r="B85" s="502"/>
      <c r="C85" s="502"/>
      <c r="D85" s="502"/>
      <c r="E85" s="502"/>
      <c r="F85" s="502"/>
      <c r="G85" s="502"/>
      <c r="H85" s="502"/>
      <c r="I85" s="502"/>
      <c r="J85" s="503"/>
      <c r="K85" s="258">
        <f>SUM(K80:K84)</f>
        <v>0</v>
      </c>
      <c r="L85" s="191"/>
      <c r="M85" s="196">
        <f>SUM(M80:M84)</f>
        <v>0</v>
      </c>
      <c r="N85" s="166"/>
      <c r="O85" s="196">
        <f>SUM(O80:O84)</f>
        <v>0</v>
      </c>
      <c r="P85" s="166"/>
      <c r="Q85" s="196">
        <f>SUM(Q80:Q84)</f>
        <v>0</v>
      </c>
      <c r="R85" s="166"/>
      <c r="S85" s="196">
        <f>SUM(S80:S84)</f>
        <v>0</v>
      </c>
      <c r="T85" s="166"/>
      <c r="U85" s="196">
        <f>SUM(U80:U84)</f>
        <v>0</v>
      </c>
      <c r="V85" s="166"/>
      <c r="W85" s="196">
        <f>SUM(W80:W84)</f>
        <v>0</v>
      </c>
      <c r="X85" s="166"/>
      <c r="Y85" s="196">
        <f>SUM(Y80:Y84)</f>
        <v>0</v>
      </c>
      <c r="Z85" s="166"/>
      <c r="AA85" s="196">
        <f>SUM(AA80:AA84)</f>
        <v>0</v>
      </c>
      <c r="AB85" s="166"/>
      <c r="AC85" s="196">
        <f>SUM(AC80:AC84)</f>
        <v>0</v>
      </c>
      <c r="AD85" s="166"/>
      <c r="AE85" s="196">
        <f>SUM(AE80:AE84)</f>
        <v>0</v>
      </c>
      <c r="AF85" s="166"/>
      <c r="AG85" s="196">
        <f>SUM(AG80:AG84)</f>
        <v>0</v>
      </c>
      <c r="AH85" s="166"/>
      <c r="AI85" s="196">
        <f>SUM(AI80:AI84)</f>
        <v>0</v>
      </c>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49"/>
      <c r="II85" s="49"/>
      <c r="IJ85" s="49"/>
      <c r="IK85" s="49"/>
      <c r="IL85" s="49"/>
      <c r="IM85" s="49"/>
      <c r="IN85" s="49"/>
      <c r="IO85" s="49"/>
      <c r="IP85" s="49"/>
      <c r="IQ85" s="49"/>
      <c r="IR85" s="49"/>
      <c r="IS85" s="49"/>
      <c r="IT85" s="49"/>
      <c r="IU85" s="49"/>
      <c r="IV85" s="49"/>
      <c r="IW85" s="49"/>
      <c r="IX85" s="49"/>
      <c r="IY85" s="49"/>
      <c r="IZ85" s="49"/>
      <c r="JA85" s="49"/>
      <c r="JB85" s="49"/>
      <c r="JC85" s="49"/>
      <c r="JD85" s="49"/>
      <c r="JE85" s="49"/>
      <c r="JF85" s="49"/>
      <c r="JG85" s="49"/>
      <c r="JH85" s="49"/>
      <c r="JI85" s="49"/>
      <c r="JJ85" s="49"/>
      <c r="JK85" s="49"/>
      <c r="JL85" s="49"/>
      <c r="JM85" s="49"/>
      <c r="JN85" s="49"/>
      <c r="JO85" s="49"/>
      <c r="JP85" s="49"/>
      <c r="JQ85" s="49"/>
      <c r="JR85" s="49"/>
      <c r="JS85" s="49"/>
      <c r="JT85" s="49"/>
      <c r="JU85" s="49"/>
      <c r="JV85" s="49"/>
      <c r="JW85" s="49"/>
      <c r="JX85" s="49"/>
      <c r="JY85" s="49"/>
      <c r="JZ85" s="49"/>
      <c r="KA85" s="49"/>
      <c r="KB85" s="49"/>
      <c r="KC85" s="49"/>
      <c r="KD85" s="49"/>
      <c r="KE85" s="49"/>
      <c r="KF85" s="49"/>
      <c r="KG85" s="49"/>
      <c r="KH85" s="49"/>
      <c r="KI85" s="49"/>
      <c r="KJ85" s="49"/>
      <c r="KK85" s="49"/>
      <c r="KL85" s="49"/>
      <c r="KM85" s="49"/>
      <c r="KN85" s="49"/>
      <c r="KO85" s="49"/>
      <c r="KP85" s="49"/>
      <c r="KQ85" s="49"/>
      <c r="KR85" s="49"/>
      <c r="KS85" s="49"/>
      <c r="KT85" s="49"/>
      <c r="KU85" s="49"/>
      <c r="KV85" s="49"/>
      <c r="KW85" s="49"/>
      <c r="KX85" s="49"/>
      <c r="KY85" s="49"/>
      <c r="KZ85" s="49"/>
      <c r="LA85" s="49"/>
      <c r="LB85" s="49"/>
      <c r="LC85" s="49"/>
      <c r="LD85" s="49"/>
      <c r="LE85" s="49"/>
      <c r="LF85" s="49"/>
      <c r="LG85" s="49"/>
      <c r="LH85" s="49"/>
      <c r="LI85" s="49"/>
      <c r="LJ85" s="49"/>
      <c r="LK85" s="49"/>
      <c r="LL85" s="49"/>
      <c r="LM85" s="49"/>
      <c r="LN85" s="49"/>
      <c r="LO85" s="49"/>
      <c r="LP85" s="49"/>
      <c r="LQ85" s="49"/>
      <c r="LR85" s="49"/>
      <c r="LS85" s="49"/>
      <c r="LT85" s="49"/>
    </row>
    <row r="86" spans="1:332" s="8" customFormat="1" hidden="1" x14ac:dyDescent="0.25">
      <c r="A86" s="495" t="s">
        <v>5</v>
      </c>
      <c r="B86" s="495"/>
      <c r="C86" s="495"/>
      <c r="D86" s="495"/>
      <c r="E86" s="495"/>
      <c r="F86" s="495"/>
      <c r="G86" s="495"/>
      <c r="H86" s="495"/>
      <c r="I86" s="495"/>
      <c r="J86" s="495"/>
      <c r="K86" s="163">
        <f t="shared" ref="K86:AI86" si="2">+K67+K76+K85</f>
        <v>0</v>
      </c>
      <c r="L86" s="114"/>
      <c r="M86" s="114">
        <f t="shared" si="2"/>
        <v>0</v>
      </c>
      <c r="N86" s="114"/>
      <c r="O86" s="114">
        <f t="shared" si="2"/>
        <v>0</v>
      </c>
      <c r="P86" s="114"/>
      <c r="Q86" s="114">
        <f t="shared" si="2"/>
        <v>0</v>
      </c>
      <c r="R86" s="114"/>
      <c r="S86" s="114">
        <f t="shared" si="2"/>
        <v>0</v>
      </c>
      <c r="T86" s="114"/>
      <c r="U86" s="114">
        <f t="shared" si="2"/>
        <v>0</v>
      </c>
      <c r="V86" s="114"/>
      <c r="W86" s="114">
        <f t="shared" si="2"/>
        <v>0</v>
      </c>
      <c r="X86" s="114"/>
      <c r="Y86" s="114">
        <f t="shared" si="2"/>
        <v>0</v>
      </c>
      <c r="Z86" s="114"/>
      <c r="AA86" s="114">
        <f t="shared" si="2"/>
        <v>0</v>
      </c>
      <c r="AB86" s="114"/>
      <c r="AC86" s="114">
        <f t="shared" si="2"/>
        <v>0</v>
      </c>
      <c r="AD86" s="114"/>
      <c r="AE86" s="114">
        <f t="shared" si="2"/>
        <v>0</v>
      </c>
      <c r="AF86" s="114"/>
      <c r="AG86" s="114">
        <f t="shared" si="2"/>
        <v>0</v>
      </c>
      <c r="AH86" s="114"/>
      <c r="AI86" s="114">
        <f t="shared" si="2"/>
        <v>0</v>
      </c>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c r="IU86" s="47"/>
      <c r="IV86" s="47"/>
      <c r="IW86" s="47"/>
      <c r="IX86" s="47"/>
      <c r="IY86" s="47"/>
      <c r="IZ86" s="47"/>
      <c r="JA86" s="47"/>
      <c r="JB86" s="47"/>
      <c r="JC86" s="47"/>
      <c r="JD86" s="47"/>
      <c r="JE86" s="47"/>
      <c r="JF86" s="47"/>
      <c r="JG86" s="47"/>
      <c r="JH86" s="47"/>
      <c r="JI86" s="47"/>
      <c r="JJ86" s="47"/>
      <c r="JK86" s="47"/>
      <c r="JL86" s="47"/>
      <c r="JM86" s="47"/>
      <c r="JN86" s="47"/>
      <c r="JO86" s="47"/>
      <c r="JP86" s="47"/>
      <c r="JQ86" s="47"/>
      <c r="JR86" s="47"/>
      <c r="JS86" s="47"/>
      <c r="JT86" s="47"/>
      <c r="JU86" s="47"/>
      <c r="JV86" s="47"/>
      <c r="JW86" s="47"/>
      <c r="JX86" s="47"/>
      <c r="JY86" s="47"/>
      <c r="JZ86" s="47"/>
      <c r="KA86" s="47"/>
      <c r="KB86" s="47"/>
      <c r="KC86" s="47"/>
      <c r="KD86" s="47"/>
      <c r="KE86" s="47"/>
      <c r="KF86" s="47"/>
      <c r="KG86" s="47"/>
      <c r="KH86" s="47"/>
      <c r="KI86" s="47"/>
      <c r="KJ86" s="47"/>
      <c r="KK86" s="47"/>
      <c r="KL86" s="47"/>
      <c r="KM86" s="47"/>
      <c r="KN86" s="47"/>
      <c r="KO86" s="47"/>
      <c r="KP86" s="47"/>
      <c r="KQ86" s="47"/>
      <c r="KR86" s="47"/>
      <c r="KS86" s="47"/>
      <c r="KT86" s="47"/>
      <c r="KU86" s="47"/>
      <c r="KV86" s="47"/>
      <c r="KW86" s="47"/>
      <c r="KX86" s="47"/>
      <c r="KY86" s="47"/>
      <c r="KZ86" s="47"/>
      <c r="LA86" s="47"/>
      <c r="LB86" s="47"/>
      <c r="LC86" s="47"/>
      <c r="LD86" s="47"/>
      <c r="LE86" s="47"/>
      <c r="LF86" s="47"/>
      <c r="LG86" s="47"/>
      <c r="LH86" s="47"/>
      <c r="LI86" s="47"/>
      <c r="LJ86" s="47"/>
      <c r="LK86" s="47"/>
      <c r="LL86" s="47"/>
      <c r="LM86" s="47"/>
      <c r="LN86" s="47"/>
      <c r="LO86" s="47"/>
      <c r="LP86" s="47"/>
      <c r="LQ86" s="47"/>
      <c r="LR86" s="47"/>
      <c r="LS86" s="47"/>
      <c r="LT86" s="47"/>
    </row>
    <row r="87" spans="1:332" s="254" customFormat="1" x14ac:dyDescent="0.25">
      <c r="A87" s="496" t="s">
        <v>73</v>
      </c>
      <c r="B87" s="496"/>
      <c r="C87" s="496"/>
      <c r="D87" s="496"/>
      <c r="E87" s="496"/>
      <c r="F87" s="496"/>
      <c r="G87" s="496"/>
      <c r="H87" s="496"/>
      <c r="I87" s="496"/>
      <c r="J87" s="496"/>
      <c r="K87" s="141">
        <f t="shared" ref="K87:AI87" si="3">+K31+K54+K86</f>
        <v>0</v>
      </c>
      <c r="L87" s="137"/>
      <c r="M87" s="137">
        <f t="shared" si="3"/>
        <v>0</v>
      </c>
      <c r="N87" s="137"/>
      <c r="O87" s="137">
        <f t="shared" si="3"/>
        <v>0</v>
      </c>
      <c r="P87" s="137"/>
      <c r="Q87" s="137">
        <f t="shared" si="3"/>
        <v>0</v>
      </c>
      <c r="R87" s="137"/>
      <c r="S87" s="137">
        <f t="shared" si="3"/>
        <v>0</v>
      </c>
      <c r="T87" s="137"/>
      <c r="U87" s="137">
        <f t="shared" si="3"/>
        <v>0</v>
      </c>
      <c r="V87" s="137"/>
      <c r="W87" s="137">
        <f t="shared" si="3"/>
        <v>0</v>
      </c>
      <c r="X87" s="137"/>
      <c r="Y87" s="137">
        <f t="shared" si="3"/>
        <v>0</v>
      </c>
      <c r="Z87" s="137"/>
      <c r="AA87" s="137">
        <f t="shared" si="3"/>
        <v>0</v>
      </c>
      <c r="AB87" s="137"/>
      <c r="AC87" s="137">
        <f t="shared" si="3"/>
        <v>0</v>
      </c>
      <c r="AD87" s="137"/>
      <c r="AE87" s="137">
        <f t="shared" si="3"/>
        <v>0</v>
      </c>
      <c r="AF87" s="137"/>
      <c r="AG87" s="137">
        <f t="shared" si="3"/>
        <v>0</v>
      </c>
      <c r="AH87" s="137"/>
      <c r="AI87" s="137">
        <f t="shared" si="3"/>
        <v>0</v>
      </c>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c r="IU87" s="49"/>
      <c r="IV87" s="49"/>
      <c r="IW87" s="49"/>
      <c r="IX87" s="49"/>
      <c r="IY87" s="49"/>
      <c r="IZ87" s="49"/>
      <c r="JA87" s="49"/>
      <c r="JB87" s="49"/>
      <c r="JC87" s="49"/>
      <c r="JD87" s="49"/>
      <c r="JE87" s="49"/>
      <c r="JF87" s="49"/>
      <c r="JG87" s="49"/>
      <c r="JH87" s="49"/>
      <c r="JI87" s="49"/>
      <c r="JJ87" s="49"/>
      <c r="JK87" s="49"/>
      <c r="JL87" s="49"/>
      <c r="JM87" s="49"/>
      <c r="JN87" s="49"/>
      <c r="JO87" s="49"/>
      <c r="JP87" s="49"/>
      <c r="JQ87" s="49"/>
      <c r="JR87" s="49"/>
      <c r="JS87" s="49"/>
      <c r="JT87" s="49"/>
      <c r="JU87" s="49"/>
      <c r="JV87" s="49"/>
      <c r="JW87" s="49"/>
      <c r="JX87" s="49"/>
      <c r="JY87" s="49"/>
      <c r="JZ87" s="49"/>
      <c r="KA87" s="49"/>
      <c r="KB87" s="49"/>
      <c r="KC87" s="49"/>
      <c r="KD87" s="49"/>
      <c r="KE87" s="49"/>
      <c r="KF87" s="49"/>
      <c r="KG87" s="49"/>
      <c r="KH87" s="49"/>
      <c r="KI87" s="49"/>
      <c r="KJ87" s="49"/>
      <c r="KK87" s="49"/>
      <c r="KL87" s="49"/>
      <c r="KM87" s="49"/>
      <c r="KN87" s="49"/>
      <c r="KO87" s="49"/>
      <c r="KP87" s="49"/>
      <c r="KQ87" s="49"/>
      <c r="KR87" s="49"/>
      <c r="KS87" s="49"/>
      <c r="KT87" s="49"/>
      <c r="KU87" s="49"/>
      <c r="KV87" s="49"/>
      <c r="KW87" s="49"/>
      <c r="KX87" s="49"/>
      <c r="KY87" s="49"/>
      <c r="KZ87" s="49"/>
      <c r="LA87" s="49"/>
      <c r="LB87" s="49"/>
      <c r="LC87" s="49"/>
      <c r="LD87" s="49"/>
      <c r="LE87" s="49"/>
      <c r="LF87" s="49"/>
      <c r="LG87" s="49"/>
      <c r="LH87" s="49"/>
      <c r="LI87" s="49"/>
      <c r="LJ87" s="49"/>
      <c r="LK87" s="49"/>
      <c r="LL87" s="49"/>
      <c r="LM87" s="49"/>
      <c r="LN87" s="49"/>
      <c r="LO87" s="49"/>
      <c r="LP87" s="49"/>
      <c r="LQ87" s="49"/>
      <c r="LR87" s="49"/>
      <c r="LS87" s="49"/>
      <c r="LT87" s="49"/>
    </row>
    <row r="88" spans="1:332" s="47" customFormat="1" x14ac:dyDescent="0.25"/>
    <row r="89" spans="1:332" s="47" customFormat="1" x14ac:dyDescent="0.25"/>
    <row r="90" spans="1:332" s="47" customFormat="1" x14ac:dyDescent="0.25"/>
    <row r="91" spans="1:332" s="47" customFormat="1" x14ac:dyDescent="0.25"/>
    <row r="92" spans="1:332" s="47" customFormat="1" x14ac:dyDescent="0.25"/>
    <row r="93" spans="1:332" s="47" customFormat="1" x14ac:dyDescent="0.25"/>
    <row r="94" spans="1:332" s="47" customFormat="1" x14ac:dyDescent="0.25"/>
    <row r="95" spans="1:332" s="47" customFormat="1" x14ac:dyDescent="0.25"/>
    <row r="96" spans="1:332"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row r="393" s="47" customFormat="1" x14ac:dyDescent="0.25"/>
    <row r="394" s="47" customFormat="1" x14ac:dyDescent="0.25"/>
    <row r="395" s="47" customFormat="1" x14ac:dyDescent="0.25"/>
    <row r="396" s="47" customFormat="1" x14ac:dyDescent="0.25"/>
    <row r="397" s="47" customFormat="1" x14ac:dyDescent="0.25"/>
    <row r="398" s="47" customFormat="1" x14ac:dyDescent="0.25"/>
    <row r="399" s="47" customFormat="1" x14ac:dyDescent="0.25"/>
    <row r="400" s="47" customFormat="1" x14ac:dyDescent="0.25"/>
    <row r="401" s="47" customFormat="1" x14ac:dyDescent="0.25"/>
    <row r="402" s="47" customFormat="1" x14ac:dyDescent="0.25"/>
    <row r="403" s="47" customFormat="1" x14ac:dyDescent="0.25"/>
    <row r="404" s="47" customFormat="1" x14ac:dyDescent="0.25"/>
    <row r="405" s="47" customFormat="1" x14ac:dyDescent="0.25"/>
    <row r="406" s="47" customFormat="1" x14ac:dyDescent="0.25"/>
    <row r="407" s="47" customFormat="1" x14ac:dyDescent="0.25"/>
    <row r="408" s="47" customFormat="1" x14ac:dyDescent="0.25"/>
    <row r="409" s="47" customFormat="1" x14ac:dyDescent="0.25"/>
    <row r="410" s="47" customFormat="1" x14ac:dyDescent="0.25"/>
    <row r="411" s="47" customFormat="1" x14ac:dyDescent="0.25"/>
    <row r="412" s="47" customFormat="1" x14ac:dyDescent="0.25"/>
    <row r="413" s="47" customFormat="1" x14ac:dyDescent="0.25"/>
    <row r="414" s="47" customFormat="1" x14ac:dyDescent="0.25"/>
    <row r="415" s="47" customFormat="1" x14ac:dyDescent="0.25"/>
    <row r="416" s="47" customFormat="1" x14ac:dyDescent="0.25"/>
    <row r="417" s="47" customFormat="1" x14ac:dyDescent="0.25"/>
    <row r="418" s="47" customFormat="1" x14ac:dyDescent="0.25"/>
    <row r="419" s="47" customFormat="1" x14ac:dyDescent="0.25"/>
    <row r="420" s="47" customFormat="1" x14ac:dyDescent="0.25"/>
    <row r="421" s="47" customFormat="1" x14ac:dyDescent="0.25"/>
    <row r="422" s="47" customFormat="1" x14ac:dyDescent="0.25"/>
    <row r="423" s="47" customFormat="1" x14ac:dyDescent="0.25"/>
    <row r="424" s="47" customFormat="1" x14ac:dyDescent="0.25"/>
    <row r="425" s="47" customFormat="1" x14ac:dyDescent="0.25"/>
    <row r="426" s="47" customFormat="1" x14ac:dyDescent="0.25"/>
    <row r="427" s="47" customFormat="1" x14ac:dyDescent="0.25"/>
    <row r="428" s="47" customFormat="1" x14ac:dyDescent="0.25"/>
    <row r="429" s="47" customFormat="1" x14ac:dyDescent="0.25"/>
    <row r="430" s="47" customFormat="1" x14ac:dyDescent="0.25"/>
    <row r="431" s="47" customFormat="1" x14ac:dyDescent="0.25"/>
    <row r="432" s="47" customFormat="1" x14ac:dyDescent="0.25"/>
    <row r="433" s="47" customFormat="1" x14ac:dyDescent="0.25"/>
    <row r="434" s="47" customFormat="1" x14ac:dyDescent="0.25"/>
    <row r="435" s="47" customFormat="1" x14ac:dyDescent="0.25"/>
    <row r="436" s="47" customFormat="1" x14ac:dyDescent="0.25"/>
    <row r="437" s="47" customFormat="1" x14ac:dyDescent="0.25"/>
    <row r="438" s="47" customFormat="1" x14ac:dyDescent="0.25"/>
    <row r="439" s="47" customFormat="1" x14ac:dyDescent="0.25"/>
    <row r="440" s="47" customFormat="1" x14ac:dyDescent="0.25"/>
    <row r="441" s="47" customFormat="1" x14ac:dyDescent="0.25"/>
    <row r="442" s="47" customFormat="1" x14ac:dyDescent="0.25"/>
    <row r="443" s="47" customFormat="1" x14ac:dyDescent="0.25"/>
    <row r="444" s="47" customFormat="1" x14ac:dyDescent="0.25"/>
    <row r="445" s="47" customFormat="1" x14ac:dyDescent="0.25"/>
    <row r="446" s="47" customFormat="1" x14ac:dyDescent="0.25"/>
    <row r="447" s="47" customFormat="1" x14ac:dyDescent="0.25"/>
    <row r="448" s="47" customFormat="1" x14ac:dyDescent="0.25"/>
    <row r="449" s="47" customFormat="1" x14ac:dyDescent="0.25"/>
    <row r="450" s="47" customFormat="1" x14ac:dyDescent="0.25"/>
    <row r="451" s="47" customFormat="1" x14ac:dyDescent="0.25"/>
    <row r="452" s="47" customFormat="1" x14ac:dyDescent="0.25"/>
    <row r="453" s="47" customFormat="1" x14ac:dyDescent="0.25"/>
    <row r="454" s="47" customFormat="1" x14ac:dyDescent="0.25"/>
    <row r="455" s="47" customFormat="1" x14ac:dyDescent="0.25"/>
    <row r="456" s="47" customFormat="1" x14ac:dyDescent="0.25"/>
    <row r="457" s="47" customFormat="1" x14ac:dyDescent="0.25"/>
    <row r="458" s="47" customFormat="1" x14ac:dyDescent="0.25"/>
    <row r="459" s="47" customFormat="1" x14ac:dyDescent="0.25"/>
    <row r="460" s="47" customFormat="1" x14ac:dyDescent="0.25"/>
    <row r="461" s="47" customFormat="1" x14ac:dyDescent="0.25"/>
    <row r="462" s="47" customFormat="1" x14ac:dyDescent="0.25"/>
    <row r="463" s="47" customFormat="1" x14ac:dyDescent="0.25"/>
    <row r="464" s="47" customFormat="1" x14ac:dyDescent="0.25"/>
    <row r="465" s="47" customFormat="1" x14ac:dyDescent="0.25"/>
    <row r="466" s="47" customFormat="1" x14ac:dyDescent="0.25"/>
    <row r="467" s="47" customFormat="1" x14ac:dyDescent="0.25"/>
    <row r="468" s="47" customFormat="1" x14ac:dyDescent="0.25"/>
    <row r="469" s="47" customFormat="1" x14ac:dyDescent="0.25"/>
    <row r="470" s="47" customFormat="1" x14ac:dyDescent="0.25"/>
    <row r="471" s="47" customFormat="1" x14ac:dyDescent="0.25"/>
    <row r="472" s="47" customFormat="1" x14ac:dyDescent="0.25"/>
    <row r="473" s="47" customFormat="1" x14ac:dyDescent="0.25"/>
    <row r="474" s="47" customFormat="1" x14ac:dyDescent="0.25"/>
    <row r="475" s="47" customFormat="1" x14ac:dyDescent="0.25"/>
    <row r="476" s="47" customFormat="1" x14ac:dyDescent="0.25"/>
    <row r="477" s="47" customFormat="1" x14ac:dyDescent="0.25"/>
    <row r="478" s="47" customFormat="1" x14ac:dyDescent="0.25"/>
    <row r="479" s="47" customFormat="1" x14ac:dyDescent="0.25"/>
    <row r="480" s="47" customFormat="1" x14ac:dyDescent="0.25"/>
    <row r="481" s="47" customFormat="1" x14ac:dyDescent="0.25"/>
    <row r="482" s="47" customFormat="1" x14ac:dyDescent="0.25"/>
    <row r="483" s="47" customFormat="1" x14ac:dyDescent="0.25"/>
    <row r="484" s="47" customFormat="1" x14ac:dyDescent="0.25"/>
    <row r="485" s="47" customFormat="1" x14ac:dyDescent="0.25"/>
    <row r="486" s="47" customFormat="1" x14ac:dyDescent="0.25"/>
    <row r="487" s="47" customFormat="1" x14ac:dyDescent="0.25"/>
    <row r="488" s="47" customFormat="1" x14ac:dyDescent="0.25"/>
    <row r="489" s="47" customFormat="1" x14ac:dyDescent="0.25"/>
    <row r="490" s="47" customFormat="1" x14ac:dyDescent="0.25"/>
    <row r="491" s="47" customFormat="1" x14ac:dyDescent="0.25"/>
    <row r="492" s="47" customFormat="1" x14ac:dyDescent="0.25"/>
    <row r="493" s="47" customFormat="1" x14ac:dyDescent="0.25"/>
    <row r="494" s="47" customFormat="1" x14ac:dyDescent="0.25"/>
    <row r="495" s="47" customFormat="1" x14ac:dyDescent="0.25"/>
    <row r="496" s="47" customFormat="1" x14ac:dyDescent="0.25"/>
    <row r="497" s="47" customFormat="1" x14ac:dyDescent="0.25"/>
    <row r="498" s="47" customFormat="1" x14ac:dyDescent="0.25"/>
    <row r="499" s="47" customFormat="1" x14ac:dyDescent="0.25"/>
    <row r="500" s="47" customFormat="1" x14ac:dyDescent="0.25"/>
    <row r="501" s="47" customFormat="1" x14ac:dyDescent="0.25"/>
    <row r="502" s="47" customFormat="1" x14ac:dyDescent="0.25"/>
    <row r="503" s="47" customFormat="1" x14ac:dyDescent="0.25"/>
    <row r="504" s="47" customFormat="1" x14ac:dyDescent="0.25"/>
    <row r="505" s="47" customFormat="1" x14ac:dyDescent="0.25"/>
    <row r="506" s="47" customFormat="1" x14ac:dyDescent="0.25"/>
    <row r="507" s="47" customFormat="1" x14ac:dyDescent="0.25"/>
    <row r="508" s="47" customFormat="1" x14ac:dyDescent="0.25"/>
    <row r="509" s="47" customFormat="1" x14ac:dyDescent="0.25"/>
    <row r="510" s="47" customFormat="1" x14ac:dyDescent="0.25"/>
    <row r="511" s="47" customFormat="1" x14ac:dyDescent="0.25"/>
    <row r="512" s="47" customFormat="1" x14ac:dyDescent="0.25"/>
    <row r="513" s="47" customFormat="1" x14ac:dyDescent="0.25"/>
    <row r="514" s="47" customFormat="1" x14ac:dyDescent="0.25"/>
    <row r="515" s="47" customFormat="1" x14ac:dyDescent="0.25"/>
    <row r="516" s="47" customFormat="1" x14ac:dyDescent="0.25"/>
    <row r="517" s="47" customFormat="1" x14ac:dyDescent="0.25"/>
    <row r="518" s="47" customFormat="1" x14ac:dyDescent="0.25"/>
    <row r="519" s="47" customFormat="1" x14ac:dyDescent="0.25"/>
    <row r="520" s="47" customFormat="1" x14ac:dyDescent="0.25"/>
    <row r="521" s="47" customFormat="1" x14ac:dyDescent="0.25"/>
    <row r="522" s="47" customFormat="1" x14ac:dyDescent="0.25"/>
    <row r="523" s="47" customFormat="1" x14ac:dyDescent="0.25"/>
    <row r="524" s="47" customFormat="1" x14ac:dyDescent="0.25"/>
    <row r="525" s="47" customFormat="1" x14ac:dyDescent="0.25"/>
    <row r="526" s="47" customFormat="1" x14ac:dyDescent="0.25"/>
    <row r="527" s="47" customFormat="1" x14ac:dyDescent="0.25"/>
    <row r="528" s="47" customFormat="1" x14ac:dyDescent="0.25"/>
    <row r="529" s="47" customFormat="1" x14ac:dyDescent="0.25"/>
    <row r="530" s="47" customFormat="1" x14ac:dyDescent="0.25"/>
    <row r="531" s="47" customFormat="1" x14ac:dyDescent="0.25"/>
    <row r="532" s="47" customFormat="1" x14ac:dyDescent="0.25"/>
    <row r="533" s="47" customFormat="1" x14ac:dyDescent="0.25"/>
    <row r="534" s="47" customFormat="1" x14ac:dyDescent="0.25"/>
    <row r="535" s="47" customFormat="1" x14ac:dyDescent="0.25"/>
    <row r="536" s="47" customFormat="1" x14ac:dyDescent="0.25"/>
    <row r="537" s="47" customFormat="1" x14ac:dyDescent="0.25"/>
    <row r="538" s="47" customFormat="1" x14ac:dyDescent="0.25"/>
    <row r="539" s="47" customFormat="1" x14ac:dyDescent="0.25"/>
    <row r="540" s="47" customFormat="1" x14ac:dyDescent="0.25"/>
    <row r="541" s="47" customFormat="1" x14ac:dyDescent="0.25"/>
    <row r="542" s="47" customFormat="1" x14ac:dyDescent="0.25"/>
    <row r="543" s="47" customFormat="1" x14ac:dyDescent="0.25"/>
    <row r="544" s="47" customFormat="1" x14ac:dyDescent="0.25"/>
    <row r="545" s="47" customFormat="1" x14ac:dyDescent="0.25"/>
    <row r="546" s="47" customFormat="1" x14ac:dyDescent="0.25"/>
    <row r="547" s="47" customFormat="1" x14ac:dyDescent="0.25"/>
    <row r="548" s="47" customFormat="1" x14ac:dyDescent="0.25"/>
    <row r="549" s="47" customFormat="1" x14ac:dyDescent="0.25"/>
    <row r="550" s="47" customFormat="1" x14ac:dyDescent="0.25"/>
    <row r="551" s="47" customFormat="1" x14ac:dyDescent="0.25"/>
    <row r="552" s="47" customFormat="1" x14ac:dyDescent="0.25"/>
    <row r="553" s="47" customFormat="1" x14ac:dyDescent="0.25"/>
    <row r="554" s="47" customFormat="1" x14ac:dyDescent="0.25"/>
    <row r="555" s="47" customFormat="1" x14ac:dyDescent="0.25"/>
    <row r="556" s="47" customFormat="1" x14ac:dyDescent="0.25"/>
    <row r="557" s="47" customFormat="1" x14ac:dyDescent="0.25"/>
    <row r="558" s="47" customFormat="1" x14ac:dyDescent="0.25"/>
    <row r="559" s="47" customFormat="1" x14ac:dyDescent="0.25"/>
    <row r="560" s="47" customFormat="1" x14ac:dyDescent="0.25"/>
    <row r="561" s="47" customFormat="1" x14ac:dyDescent="0.25"/>
    <row r="562" s="47" customFormat="1" x14ac:dyDescent="0.25"/>
    <row r="563" s="47" customFormat="1" x14ac:dyDescent="0.25"/>
    <row r="564" s="47" customFormat="1" x14ac:dyDescent="0.25"/>
    <row r="565" s="47" customFormat="1" x14ac:dyDescent="0.25"/>
    <row r="566" s="47" customFormat="1" x14ac:dyDescent="0.25"/>
    <row r="567" s="47" customFormat="1" x14ac:dyDescent="0.25"/>
    <row r="568" s="47" customFormat="1" x14ac:dyDescent="0.25"/>
    <row r="569" s="47" customFormat="1" x14ac:dyDescent="0.25"/>
    <row r="570" s="47" customFormat="1" x14ac:dyDescent="0.25"/>
    <row r="571" s="47" customFormat="1" x14ac:dyDescent="0.25"/>
    <row r="572" s="47" customFormat="1" x14ac:dyDescent="0.25"/>
    <row r="573" s="47" customFormat="1" x14ac:dyDescent="0.25"/>
    <row r="574" s="47" customFormat="1" x14ac:dyDescent="0.25"/>
    <row r="575" s="47" customFormat="1" x14ac:dyDescent="0.25"/>
    <row r="576" s="47" customFormat="1" x14ac:dyDescent="0.25"/>
    <row r="577" s="47" customFormat="1" x14ac:dyDescent="0.25"/>
    <row r="578" s="47" customFormat="1" x14ac:dyDescent="0.25"/>
    <row r="579" s="47" customFormat="1" x14ac:dyDescent="0.25"/>
    <row r="580" s="47" customFormat="1" x14ac:dyDescent="0.25"/>
    <row r="581" s="47" customFormat="1" x14ac:dyDescent="0.25"/>
    <row r="582" s="47" customFormat="1" x14ac:dyDescent="0.25"/>
    <row r="583" s="47" customFormat="1" x14ac:dyDescent="0.25"/>
    <row r="584" s="47" customFormat="1" x14ac:dyDescent="0.25"/>
    <row r="585" s="47" customFormat="1" x14ac:dyDescent="0.25"/>
    <row r="586" s="47" customFormat="1" x14ac:dyDescent="0.25"/>
    <row r="587" s="47" customFormat="1" x14ac:dyDescent="0.25"/>
    <row r="588" s="47" customFormat="1" x14ac:dyDescent="0.25"/>
    <row r="589" s="47" customFormat="1" x14ac:dyDescent="0.25"/>
    <row r="590" s="47" customFormat="1" x14ac:dyDescent="0.25"/>
    <row r="591" s="47" customFormat="1" x14ac:dyDescent="0.25"/>
    <row r="592" s="47" customFormat="1" x14ac:dyDescent="0.25"/>
    <row r="593" s="47" customFormat="1" x14ac:dyDescent="0.25"/>
    <row r="594" s="47" customFormat="1" x14ac:dyDescent="0.25"/>
    <row r="595" s="47" customFormat="1" x14ac:dyDescent="0.25"/>
    <row r="596" s="47" customFormat="1" x14ac:dyDescent="0.25"/>
    <row r="597" s="47" customFormat="1" x14ac:dyDescent="0.25"/>
    <row r="598" s="47" customFormat="1" x14ac:dyDescent="0.25"/>
    <row r="599" s="47" customFormat="1" x14ac:dyDescent="0.25"/>
    <row r="600" s="47" customFormat="1" x14ac:dyDescent="0.25"/>
    <row r="601" s="47" customFormat="1" x14ac:dyDescent="0.25"/>
    <row r="602" s="47" customFormat="1" x14ac:dyDescent="0.25"/>
    <row r="603" s="47" customFormat="1" x14ac:dyDescent="0.25"/>
    <row r="604" s="47" customFormat="1" x14ac:dyDescent="0.25"/>
    <row r="605" s="47" customFormat="1" x14ac:dyDescent="0.25"/>
    <row r="606" s="47" customFormat="1" x14ac:dyDescent="0.25"/>
    <row r="607" s="47" customFormat="1" x14ac:dyDescent="0.25"/>
    <row r="608" s="47" customFormat="1" x14ac:dyDescent="0.25"/>
    <row r="609" s="47" customFormat="1" x14ac:dyDescent="0.25"/>
    <row r="610" s="47" customFormat="1" x14ac:dyDescent="0.25"/>
    <row r="611" s="47" customFormat="1" x14ac:dyDescent="0.25"/>
    <row r="612" s="47" customFormat="1" x14ac:dyDescent="0.25"/>
    <row r="613" s="47" customFormat="1" x14ac:dyDescent="0.25"/>
    <row r="614" s="47" customFormat="1" x14ac:dyDescent="0.25"/>
    <row r="615" s="47" customFormat="1" x14ac:dyDescent="0.25"/>
    <row r="616" s="47" customFormat="1" x14ac:dyDescent="0.25"/>
    <row r="617" s="47" customFormat="1" x14ac:dyDescent="0.25"/>
    <row r="618" s="47" customFormat="1" x14ac:dyDescent="0.25"/>
    <row r="619" s="47" customFormat="1" x14ac:dyDescent="0.25"/>
    <row r="620" s="47" customFormat="1" x14ac:dyDescent="0.25"/>
    <row r="621" s="47" customFormat="1" x14ac:dyDescent="0.25"/>
    <row r="622" s="47" customFormat="1" x14ac:dyDescent="0.25"/>
    <row r="623" s="47" customFormat="1" x14ac:dyDescent="0.25"/>
    <row r="624" s="47" customFormat="1" x14ac:dyDescent="0.25"/>
    <row r="625" s="47" customFormat="1" x14ac:dyDescent="0.25"/>
    <row r="626" s="47" customFormat="1" x14ac:dyDescent="0.25"/>
    <row r="627" s="47" customFormat="1" x14ac:dyDescent="0.25"/>
    <row r="628" s="47" customFormat="1" x14ac:dyDescent="0.25"/>
    <row r="629" s="47" customFormat="1" x14ac:dyDescent="0.25"/>
    <row r="630" s="47" customFormat="1" x14ac:dyDescent="0.25"/>
    <row r="631" s="47" customFormat="1" x14ac:dyDescent="0.25"/>
    <row r="632" s="47" customFormat="1" x14ac:dyDescent="0.25"/>
    <row r="633" s="47" customFormat="1" x14ac:dyDescent="0.25"/>
    <row r="634" s="47" customFormat="1" x14ac:dyDescent="0.25"/>
    <row r="635" s="47" customFormat="1" x14ac:dyDescent="0.25"/>
    <row r="636" s="47" customFormat="1" x14ac:dyDescent="0.25"/>
    <row r="637" s="47" customFormat="1" x14ac:dyDescent="0.25"/>
    <row r="638" s="47" customFormat="1" x14ac:dyDescent="0.25"/>
    <row r="639" s="47" customFormat="1" x14ac:dyDescent="0.25"/>
    <row r="640" s="47" customFormat="1" x14ac:dyDescent="0.25"/>
    <row r="641" s="47" customFormat="1" x14ac:dyDescent="0.25"/>
    <row r="642" s="47" customFormat="1" x14ac:dyDescent="0.25"/>
    <row r="643" s="47" customFormat="1" x14ac:dyDescent="0.25"/>
    <row r="644" s="47" customFormat="1" x14ac:dyDescent="0.25"/>
    <row r="645" s="47" customFormat="1" x14ac:dyDescent="0.25"/>
    <row r="646" s="47" customFormat="1" x14ac:dyDescent="0.25"/>
    <row r="647" s="47" customFormat="1" x14ac:dyDescent="0.25"/>
    <row r="648" s="47" customFormat="1" x14ac:dyDescent="0.25"/>
    <row r="649" s="47" customFormat="1" x14ac:dyDescent="0.25"/>
    <row r="650" s="47" customFormat="1" x14ac:dyDescent="0.25"/>
    <row r="651" s="47" customFormat="1" x14ac:dyDescent="0.25"/>
    <row r="652" s="47" customFormat="1" x14ac:dyDescent="0.25"/>
    <row r="653" s="47" customFormat="1" x14ac:dyDescent="0.25"/>
    <row r="654" s="47" customFormat="1" x14ac:dyDescent="0.25"/>
    <row r="655" s="47" customFormat="1" x14ac:dyDescent="0.25"/>
    <row r="656" s="47" customFormat="1" x14ac:dyDescent="0.25"/>
    <row r="657" s="47" customFormat="1" x14ac:dyDescent="0.25"/>
    <row r="658" s="47" customFormat="1" x14ac:dyDescent="0.25"/>
    <row r="659" s="47" customFormat="1" x14ac:dyDescent="0.25"/>
    <row r="660" s="47" customFormat="1" x14ac:dyDescent="0.25"/>
    <row r="661" s="47" customFormat="1" x14ac:dyDescent="0.25"/>
    <row r="662" s="47" customFormat="1" x14ac:dyDescent="0.25"/>
    <row r="663" s="47" customFormat="1" x14ac:dyDescent="0.25"/>
    <row r="664" s="47" customFormat="1" x14ac:dyDescent="0.25"/>
    <row r="665" s="47" customFormat="1" x14ac:dyDescent="0.25"/>
    <row r="666" s="47" customFormat="1" x14ac:dyDescent="0.25"/>
    <row r="667" s="47" customFormat="1" x14ac:dyDescent="0.25"/>
    <row r="668" s="47" customFormat="1" x14ac:dyDescent="0.25"/>
    <row r="669" s="47" customFormat="1" x14ac:dyDescent="0.25"/>
    <row r="670" s="47" customFormat="1" x14ac:dyDescent="0.25"/>
    <row r="671" s="47" customFormat="1" x14ac:dyDescent="0.25"/>
    <row r="672" s="47" customFormat="1" x14ac:dyDescent="0.25"/>
    <row r="673" s="47" customFormat="1" x14ac:dyDescent="0.25"/>
    <row r="674" s="47" customFormat="1" x14ac:dyDescent="0.25"/>
    <row r="675" s="47" customFormat="1" x14ac:dyDescent="0.25"/>
    <row r="676" s="47" customFormat="1" x14ac:dyDescent="0.25"/>
    <row r="677" s="47" customFormat="1" x14ac:dyDescent="0.25"/>
    <row r="678" s="47" customFormat="1" x14ac:dyDescent="0.25"/>
    <row r="679" s="47" customFormat="1" x14ac:dyDescent="0.25"/>
    <row r="680" s="47" customFormat="1" x14ac:dyDescent="0.25"/>
    <row r="681" s="47" customFormat="1" x14ac:dyDescent="0.25"/>
    <row r="682" s="47" customFormat="1" x14ac:dyDescent="0.25"/>
    <row r="683" s="47" customFormat="1" x14ac:dyDescent="0.25"/>
    <row r="684" s="47" customFormat="1" x14ac:dyDescent="0.25"/>
    <row r="685" s="47" customFormat="1" x14ac:dyDescent="0.25"/>
    <row r="686" s="47" customFormat="1" x14ac:dyDescent="0.25"/>
    <row r="687" s="47" customFormat="1" x14ac:dyDescent="0.25"/>
    <row r="688" s="47" customFormat="1" x14ac:dyDescent="0.25"/>
    <row r="689" s="47" customFormat="1" x14ac:dyDescent="0.25"/>
    <row r="690" s="47" customFormat="1" x14ac:dyDescent="0.25"/>
    <row r="691" s="47" customFormat="1" x14ac:dyDescent="0.25"/>
    <row r="692" s="47" customFormat="1" x14ac:dyDescent="0.25"/>
    <row r="693" s="47" customFormat="1" x14ac:dyDescent="0.25"/>
    <row r="694" s="47" customFormat="1" x14ac:dyDescent="0.25"/>
    <row r="695" s="47" customFormat="1" x14ac:dyDescent="0.25"/>
    <row r="696" s="47" customFormat="1" x14ac:dyDescent="0.25"/>
    <row r="697" s="47" customFormat="1" x14ac:dyDescent="0.25"/>
    <row r="698" s="47" customFormat="1" x14ac:dyDescent="0.25"/>
    <row r="699" s="47" customFormat="1" x14ac:dyDescent="0.25"/>
    <row r="700" s="47" customFormat="1" x14ac:dyDescent="0.25"/>
    <row r="701" s="47" customFormat="1" x14ac:dyDescent="0.25"/>
    <row r="702" s="47" customFormat="1" x14ac:dyDescent="0.25"/>
    <row r="703" s="47" customFormat="1" x14ac:dyDescent="0.25"/>
    <row r="704" s="47" customFormat="1" x14ac:dyDescent="0.25"/>
    <row r="705" s="47" customFormat="1" x14ac:dyDescent="0.25"/>
    <row r="706" s="47" customFormat="1" x14ac:dyDescent="0.25"/>
    <row r="707" s="47" customFormat="1" x14ac:dyDescent="0.25"/>
    <row r="708" s="47" customFormat="1" x14ac:dyDescent="0.25"/>
    <row r="709" s="47" customFormat="1" x14ac:dyDescent="0.25"/>
    <row r="710" s="47" customFormat="1" x14ac:dyDescent="0.25"/>
    <row r="711" s="47" customFormat="1" x14ac:dyDescent="0.25"/>
    <row r="712" s="47" customFormat="1" x14ac:dyDescent="0.25"/>
    <row r="713" s="47" customFormat="1" x14ac:dyDescent="0.25"/>
    <row r="714" s="47" customFormat="1" x14ac:dyDescent="0.25"/>
    <row r="715" s="47" customFormat="1" x14ac:dyDescent="0.25"/>
    <row r="716" s="47" customFormat="1" x14ac:dyDescent="0.25"/>
    <row r="717" s="47" customFormat="1" x14ac:dyDescent="0.25"/>
    <row r="718" s="47" customFormat="1" x14ac:dyDescent="0.25"/>
    <row r="719" s="47" customFormat="1" x14ac:dyDescent="0.25"/>
    <row r="720" s="47" customFormat="1" x14ac:dyDescent="0.25"/>
    <row r="721" s="47" customFormat="1" x14ac:dyDescent="0.25"/>
    <row r="722" s="47" customFormat="1" x14ac:dyDescent="0.25"/>
    <row r="723" s="47" customFormat="1" x14ac:dyDescent="0.25"/>
    <row r="724" s="47" customFormat="1" x14ac:dyDescent="0.25"/>
    <row r="725" s="47" customFormat="1" x14ac:dyDescent="0.25"/>
    <row r="726" s="47" customFormat="1" x14ac:dyDescent="0.25"/>
    <row r="727" s="47" customFormat="1" x14ac:dyDescent="0.25"/>
    <row r="728" s="47" customFormat="1" x14ac:dyDescent="0.25"/>
    <row r="729" s="47" customFormat="1" x14ac:dyDescent="0.25"/>
    <row r="730" s="47" customFormat="1" x14ac:dyDescent="0.25"/>
    <row r="731" s="47" customFormat="1" x14ac:dyDescent="0.25"/>
    <row r="732" s="47" customFormat="1" x14ac:dyDescent="0.25"/>
    <row r="733" s="47" customFormat="1" x14ac:dyDescent="0.25"/>
    <row r="734" s="47" customFormat="1" x14ac:dyDescent="0.25"/>
    <row r="735" s="47" customFormat="1" x14ac:dyDescent="0.25"/>
    <row r="736" s="47" customFormat="1" x14ac:dyDescent="0.25"/>
    <row r="737" s="47" customFormat="1" x14ac:dyDescent="0.25"/>
    <row r="738" s="47" customFormat="1" x14ac:dyDescent="0.25"/>
    <row r="739" s="47" customFormat="1" x14ac:dyDescent="0.25"/>
    <row r="740" s="47" customFormat="1" x14ac:dyDescent="0.25"/>
    <row r="741" s="47" customFormat="1" x14ac:dyDescent="0.25"/>
  </sheetData>
  <mergeCells count="95">
    <mergeCell ref="AJ3:AO3"/>
    <mergeCell ref="AP3:AV3"/>
    <mergeCell ref="AJ4:AO4"/>
    <mergeCell ref="AP4:AV4"/>
    <mergeCell ref="AW4:AY4"/>
    <mergeCell ref="C80:J80"/>
    <mergeCell ref="A77:A84"/>
    <mergeCell ref="A85:J85"/>
    <mergeCell ref="D81:J81"/>
    <mergeCell ref="D82:J82"/>
    <mergeCell ref="D83:J83"/>
    <mergeCell ref="D84:J84"/>
    <mergeCell ref="D66:J66"/>
    <mergeCell ref="C71:J71"/>
    <mergeCell ref="A68:A75"/>
    <mergeCell ref="A76:J76"/>
    <mergeCell ref="D72:J72"/>
    <mergeCell ref="D73:J73"/>
    <mergeCell ref="D74:J74"/>
    <mergeCell ref="D75:J75"/>
    <mergeCell ref="D49:J49"/>
    <mergeCell ref="D50:J50"/>
    <mergeCell ref="D51:J51"/>
    <mergeCell ref="D52:J52"/>
    <mergeCell ref="C62:J62"/>
    <mergeCell ref="A22:A29"/>
    <mergeCell ref="D26:J26"/>
    <mergeCell ref="D27:J27"/>
    <mergeCell ref="D28:J28"/>
    <mergeCell ref="D29:J29"/>
    <mergeCell ref="C16:J16"/>
    <mergeCell ref="A21:J21"/>
    <mergeCell ref="D17:J17"/>
    <mergeCell ref="D18:J18"/>
    <mergeCell ref="D19:J19"/>
    <mergeCell ref="D20:J20"/>
    <mergeCell ref="C7:J7"/>
    <mergeCell ref="A12:J12"/>
    <mergeCell ref="D8:J8"/>
    <mergeCell ref="D9:J9"/>
    <mergeCell ref="D10:J10"/>
    <mergeCell ref="D11:J11"/>
    <mergeCell ref="A87:J87"/>
    <mergeCell ref="A2:K2"/>
    <mergeCell ref="D4:D6"/>
    <mergeCell ref="B4:B6"/>
    <mergeCell ref="C4:C6"/>
    <mergeCell ref="A4:A11"/>
    <mergeCell ref="B13:B15"/>
    <mergeCell ref="C13:C15"/>
    <mergeCell ref="D13:D15"/>
    <mergeCell ref="B22:B24"/>
    <mergeCell ref="C22:C24"/>
    <mergeCell ref="D22:D24"/>
    <mergeCell ref="C25:J25"/>
    <mergeCell ref="A30:J30"/>
    <mergeCell ref="C39:J39"/>
    <mergeCell ref="A44:J44"/>
    <mergeCell ref="D40:J40"/>
    <mergeCell ref="D41:J41"/>
    <mergeCell ref="D42:J42"/>
    <mergeCell ref="D43:J43"/>
    <mergeCell ref="C48:J48"/>
    <mergeCell ref="A1:K1"/>
    <mergeCell ref="A33:K33"/>
    <mergeCell ref="A56:K56"/>
    <mergeCell ref="A54:J54"/>
    <mergeCell ref="B45:B47"/>
    <mergeCell ref="C45:C47"/>
    <mergeCell ref="D45:D47"/>
    <mergeCell ref="A34:K34"/>
    <mergeCell ref="A31:J31"/>
    <mergeCell ref="B36:B38"/>
    <mergeCell ref="C36:C38"/>
    <mergeCell ref="D36:D38"/>
    <mergeCell ref="A13:A20"/>
    <mergeCell ref="A36:A43"/>
    <mergeCell ref="A45:A52"/>
    <mergeCell ref="A53:J53"/>
    <mergeCell ref="A86:J86"/>
    <mergeCell ref="B77:B79"/>
    <mergeCell ref="C77:C79"/>
    <mergeCell ref="D77:D79"/>
    <mergeCell ref="A57:K57"/>
    <mergeCell ref="B59:B61"/>
    <mergeCell ref="C59:C61"/>
    <mergeCell ref="D59:D61"/>
    <mergeCell ref="B68:B70"/>
    <mergeCell ref="C68:C70"/>
    <mergeCell ref="D68:D70"/>
    <mergeCell ref="A59:A66"/>
    <mergeCell ref="A67:J67"/>
    <mergeCell ref="D63:J63"/>
    <mergeCell ref="D64:J64"/>
    <mergeCell ref="D65:J6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HONORARIOS!$A$5:$A$25</xm:f>
          </x14:formula1>
          <xm:sqref>E77:E79 E59:E61 E68:E70</xm:sqref>
        </x14:dataValidation>
        <x14:dataValidation type="list" allowBlank="1" showInputMessage="1" showErrorMessage="1">
          <x14:formula1>
            <xm:f>HONORARIOS!$J$8:$J$12</xm:f>
          </x14:formula1>
          <xm:sqref>C81 C17 C26 C40 C49 C63 C72 C8 L8 N8 P8 R8 T8 V8 X8 Z8 AB8 AD8 AF8 AH8 L17 N17 P17 R17 T17 V17 X17 Z17 AB17 AD17 AF17 AH17 L26 N26 P26 R26 T26 V26 X26 Z26 AB26 AD26 AF26 AH26 L40 N40 P40 R40 T40 V40 X40 Z40 AB40 AD40 AF40 AH40 L49 N49 P49 R49 T49 V49 X49 Z49 AB49 AD49 AF49 AH49 L63 N63 P63 R63 T63 V63 X63 Z63 AB63 AD63 AF63 AH63 L72 N72 P72 R72 T72 V72 X72 Z72 AB72 AD72 AF72 AH72 L81 N81 P81 R81 T81 V81 X81 Z81 AB81 AD81 AF81 AH81</xm:sqref>
        </x14:dataValidation>
        <x14:dataValidation type="list" allowBlank="1" showInputMessage="1" showErrorMessage="1">
          <x14:formula1>
            <xm:f>HONORARIOS!$I$10:$I$11</xm:f>
          </x14:formula1>
          <xm:sqref>C9:C11 C18:C20 C27:C29 C41:C43 C50:C52 C64:C66 C73:C75 C82:C84 L9:L11 N9:N11 P9:P11 R9:R11 T9:T11 V9:V11 X9:X11 Z9:Z11 AB9:AB11 AD9:AD11 AF9:AF11 AH9:AH11 L18:L20 N18:N20 P18:P20 R18:R20 T18:T20 V18:V20 X18:X20 Z18:Z20 AB18:AB20 AD18:AD20 AF18:AF20 AH18:AH20 L27:L29 N27:N29 P27:P29 R27:R29 T27:T29 V27:V29 X27:X29 Z27:Z29 AB27:AB29 AD27:AD29 AF27:AF29 AH27:AH29 L41:L43 N41:N43 P41:P43 R41:R43 T41:T43 V41:V43 X41:X43 Z41:Z43 AB41:AB43 AD41:AD43 AF41:AF43 AH41:AH43 L50:L52 N50:N52 P50:P52 R50:R52 T50:T52 V50:V52 X50:X52 Z50:Z52 AB50:AB52 AD50:AD52 AF50:AF52 AH50:AH52 L64:L66 N64:N66 P64:P66 R64:R66 T64:T66 V64:V66 X64:X66 Z64:Z66 AB64:AB66 AD64:AD66 AF64:AF66 AH64:AH66 L73:L75 N73:N75 P73:P75 R73:R75 T73:T75 V73:V75 X73:X75 Z73:Z75 AB73:AB75 AD73:AD75 AF73:AF75 AH73:AH75 L82:L84 N82:N84 P82:P84 R82:R84 T82:T84 V82:V84 X82:X84 Z82:Z84 AB82:AB84 AD82:AD84 AF82:AF84 AH82:AH84</xm:sqref>
        </x14:dataValidation>
        <x14:dataValidation type="list" allowBlank="1" showInputMessage="1" showErrorMessage="1">
          <x14:formula1>
            <xm:f>HONORARIOS!$A$5:$A$50</xm:f>
          </x14:formula1>
          <xm:sqref>E4:E6 E13:E15 E22:E24 E36:E38 E45:E47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2"/>
  <sheetViews>
    <sheetView zoomScale="70" zoomScaleNormal="70" workbookViewId="0">
      <selection sqref="A1:K1"/>
    </sheetView>
  </sheetViews>
  <sheetFormatPr baseColWidth="10" defaultRowHeight="15" x14ac:dyDescent="0.25"/>
  <cols>
    <col min="1" max="1" width="22.42578125" customWidth="1"/>
    <col min="2" max="2" width="18.85546875" customWidth="1"/>
    <col min="3" max="3" width="45.42578125" customWidth="1"/>
    <col min="6" max="6" width="31.7109375" bestFit="1" customWidth="1"/>
    <col min="8" max="8" width="22.5703125" customWidth="1"/>
    <col min="9" max="9" width="20.85546875" customWidth="1"/>
    <col min="10" max="10" width="13.7109375" customWidth="1"/>
    <col min="11" max="11" width="27.140625" customWidth="1"/>
    <col min="12" max="12" width="27" style="53" bestFit="1" customWidth="1"/>
    <col min="13" max="13" width="20.5703125" style="47" customWidth="1"/>
    <col min="14" max="14" width="14" style="47" customWidth="1"/>
    <col min="15" max="15" width="20.140625" style="47" customWidth="1"/>
    <col min="16" max="16" width="27" style="47" bestFit="1" customWidth="1"/>
    <col min="17" max="17" width="21" style="47" customWidth="1"/>
    <col min="18" max="18" width="15.42578125" style="47" customWidth="1"/>
    <col min="19" max="19" width="20.140625" style="47" customWidth="1"/>
    <col min="20" max="20" width="13" style="47" customWidth="1"/>
    <col min="21" max="21" width="21.42578125" style="47" customWidth="1"/>
    <col min="22" max="22" width="12.42578125" style="47" customWidth="1"/>
    <col min="23" max="23" width="20.7109375" style="47" customWidth="1"/>
    <col min="24" max="24" width="13.28515625" style="47" customWidth="1"/>
    <col min="25" max="25" width="21.5703125" style="47" customWidth="1"/>
    <col min="26" max="26" width="14.5703125" style="47" customWidth="1"/>
    <col min="27" max="27" width="22.28515625" style="47" customWidth="1"/>
    <col min="28" max="28" width="16.28515625" style="47" customWidth="1"/>
    <col min="29" max="29" width="24" style="47" customWidth="1"/>
    <col min="30" max="30" width="14.42578125" style="47" customWidth="1"/>
    <col min="31" max="31" width="23" style="47" customWidth="1"/>
    <col min="32" max="32" width="16" style="47" customWidth="1"/>
    <col min="33" max="33" width="21" style="47" customWidth="1"/>
    <col min="34" max="34" width="16.28515625" style="47" customWidth="1"/>
    <col min="35" max="35" width="22.140625" style="47" customWidth="1"/>
    <col min="36" max="49" width="11.42578125" style="47"/>
    <col min="50" max="16384" width="11.42578125" style="53"/>
  </cols>
  <sheetData>
    <row r="1" spans="1:49" s="47" customFormat="1" ht="39.75" customHeight="1" thickBot="1" x14ac:dyDescent="0.3">
      <c r="A1" s="538" t="s">
        <v>209</v>
      </c>
      <c r="B1" s="539"/>
      <c r="C1" s="539"/>
      <c r="D1" s="539"/>
      <c r="E1" s="539"/>
      <c r="F1" s="539"/>
      <c r="G1" s="539"/>
      <c r="H1" s="539"/>
      <c r="I1" s="539"/>
      <c r="J1" s="539"/>
      <c r="K1" s="539"/>
      <c r="L1" s="223"/>
      <c r="M1" s="79"/>
      <c r="N1" s="79"/>
      <c r="O1" s="79"/>
      <c r="P1" s="79"/>
      <c r="Q1" s="79"/>
      <c r="R1" s="79"/>
      <c r="S1" s="79"/>
      <c r="T1" s="79"/>
      <c r="U1" s="79"/>
      <c r="V1" s="79"/>
      <c r="W1" s="79"/>
      <c r="X1" s="79"/>
      <c r="Y1" s="79"/>
      <c r="Z1" s="79"/>
      <c r="AA1" s="79"/>
      <c r="AB1" s="79"/>
    </row>
    <row r="2" spans="1:49" ht="15.75" thickBot="1" x14ac:dyDescent="0.3">
      <c r="A2" s="485" t="s">
        <v>2</v>
      </c>
      <c r="B2" s="485"/>
      <c r="C2" s="485"/>
      <c r="D2" s="485"/>
      <c r="E2" s="485"/>
      <c r="F2" s="485"/>
      <c r="G2" s="485"/>
      <c r="H2" s="485"/>
      <c r="I2" s="485"/>
      <c r="J2" s="485"/>
      <c r="K2" s="485"/>
      <c r="L2" s="102"/>
      <c r="M2" s="205">
        <v>1.0328832752791366</v>
      </c>
      <c r="N2" s="204"/>
      <c r="O2" s="205">
        <v>1.0667309266444205</v>
      </c>
      <c r="P2" s="204"/>
      <c r="Q2" s="205">
        <v>1.1007752334453451</v>
      </c>
      <c r="R2" s="204"/>
      <c r="S2" s="205">
        <v>1.1359444285376925</v>
      </c>
      <c r="T2" s="204"/>
      <c r="U2" s="205">
        <v>1.1718378943935353</v>
      </c>
      <c r="V2" s="204"/>
      <c r="W2" s="205">
        <v>1.2085196208340565</v>
      </c>
      <c r="X2" s="204"/>
      <c r="Y2" s="205">
        <v>1.2457877968277771</v>
      </c>
      <c r="Z2" s="204"/>
      <c r="AA2" s="205">
        <v>1.2836019905610632</v>
      </c>
      <c r="AB2" s="204"/>
      <c r="AC2" s="205">
        <v>1.3224442401340015</v>
      </c>
      <c r="AD2" s="204"/>
      <c r="AE2" s="205">
        <v>1.3631619032051636</v>
      </c>
      <c r="AF2" s="204"/>
      <c r="AG2" s="205">
        <v>1.4043449669096169</v>
      </c>
      <c r="AH2" s="204"/>
      <c r="AI2" s="205">
        <v>1.4471811771038039</v>
      </c>
    </row>
    <row r="3" spans="1:49" ht="60.75" thickBot="1" x14ac:dyDescent="0.3">
      <c r="A3" s="28" t="s">
        <v>3</v>
      </c>
      <c r="B3" s="28" t="s">
        <v>13</v>
      </c>
      <c r="C3" s="28" t="s">
        <v>74</v>
      </c>
      <c r="D3" s="28" t="s">
        <v>38</v>
      </c>
      <c r="E3" s="28" t="s">
        <v>1</v>
      </c>
      <c r="F3" s="28" t="s">
        <v>40</v>
      </c>
      <c r="G3" s="28" t="s">
        <v>37</v>
      </c>
      <c r="H3" s="28" t="s">
        <v>105</v>
      </c>
      <c r="I3" s="28" t="s">
        <v>106</v>
      </c>
      <c r="J3" s="28" t="s">
        <v>41</v>
      </c>
      <c r="K3" s="106" t="s">
        <v>104</v>
      </c>
      <c r="L3" s="167" t="s">
        <v>110</v>
      </c>
      <c r="M3" s="264" t="s">
        <v>111</v>
      </c>
      <c r="N3" s="165" t="s">
        <v>110</v>
      </c>
      <c r="O3" s="264" t="s">
        <v>112</v>
      </c>
      <c r="P3" s="165" t="s">
        <v>110</v>
      </c>
      <c r="Q3" s="264" t="s">
        <v>113</v>
      </c>
      <c r="R3" s="165" t="s">
        <v>110</v>
      </c>
      <c r="S3" s="264" t="s">
        <v>114</v>
      </c>
      <c r="T3" s="165" t="s">
        <v>110</v>
      </c>
      <c r="U3" s="264" t="s">
        <v>115</v>
      </c>
      <c r="V3" s="165" t="s">
        <v>110</v>
      </c>
      <c r="W3" s="264" t="s">
        <v>116</v>
      </c>
      <c r="X3" s="165" t="s">
        <v>110</v>
      </c>
      <c r="Y3" s="264" t="s">
        <v>117</v>
      </c>
      <c r="Z3" s="165" t="s">
        <v>110</v>
      </c>
      <c r="AA3" s="264" t="s">
        <v>118</v>
      </c>
      <c r="AB3" s="165" t="s">
        <v>110</v>
      </c>
      <c r="AC3" s="264" t="s">
        <v>119</v>
      </c>
      <c r="AD3" s="165" t="s">
        <v>110</v>
      </c>
      <c r="AE3" s="264" t="s">
        <v>120</v>
      </c>
      <c r="AF3" s="165" t="s">
        <v>110</v>
      </c>
      <c r="AG3" s="264" t="s">
        <v>121</v>
      </c>
      <c r="AH3" s="165" t="s">
        <v>110</v>
      </c>
      <c r="AI3" s="264" t="s">
        <v>122</v>
      </c>
      <c r="AJ3" s="479" t="s">
        <v>150</v>
      </c>
      <c r="AK3" s="480"/>
      <c r="AL3" s="480"/>
      <c r="AM3" s="480"/>
      <c r="AN3" s="480"/>
      <c r="AO3" s="480"/>
      <c r="AP3" s="480" t="s">
        <v>151</v>
      </c>
      <c r="AQ3" s="480"/>
      <c r="AR3" s="480"/>
      <c r="AS3" s="480"/>
      <c r="AT3" s="480"/>
      <c r="AU3" s="480"/>
      <c r="AV3" s="480"/>
    </row>
    <row r="4" spans="1:49" ht="75" customHeight="1" thickBot="1" x14ac:dyDescent="0.3">
      <c r="A4" s="540" t="s">
        <v>174</v>
      </c>
      <c r="B4" s="74"/>
      <c r="C4" s="580" t="s">
        <v>197</v>
      </c>
      <c r="D4" s="30"/>
      <c r="E4" s="30">
        <v>2</v>
      </c>
      <c r="F4" s="54" t="str">
        <f>VLOOKUP(E4,HONORARIOS!A5:G25,2,0)</f>
        <v>PERSONA NATURAL CON TITULO DE BACHILLER EN CUALQUIER MODALIDAD SIN EXPERIENCIA LABORAL</v>
      </c>
      <c r="G4" s="30">
        <v>1</v>
      </c>
      <c r="H4" s="103">
        <f>VLOOKUP(E4,HONORARIOS!A5:G25,5,0)</f>
        <v>1755606</v>
      </c>
      <c r="I4" s="103">
        <f>+H4*G4</f>
        <v>1755606</v>
      </c>
      <c r="J4" s="30">
        <v>10</v>
      </c>
      <c r="K4" s="103">
        <f>+SUM(I4:I4)*J4</f>
        <v>17556060</v>
      </c>
      <c r="L4" s="395"/>
      <c r="M4" s="396"/>
      <c r="N4" s="259"/>
      <c r="O4" s="229"/>
      <c r="P4" s="396"/>
      <c r="Q4" s="396"/>
      <c r="R4" s="259"/>
      <c r="S4" s="229"/>
      <c r="T4" s="396"/>
      <c r="U4" s="396"/>
      <c r="V4" s="259"/>
      <c r="W4" s="229"/>
      <c r="X4" s="396"/>
      <c r="Y4" s="396"/>
      <c r="Z4" s="259"/>
      <c r="AA4" s="229"/>
      <c r="AB4" s="259"/>
      <c r="AC4" s="229"/>
      <c r="AD4" s="259"/>
      <c r="AE4" s="229"/>
      <c r="AF4" s="259"/>
      <c r="AG4" s="229"/>
      <c r="AH4" s="259"/>
      <c r="AI4" s="229"/>
      <c r="AR4" s="570" t="s">
        <v>198</v>
      </c>
      <c r="AS4" s="473"/>
      <c r="AT4" s="473"/>
      <c r="AU4" s="473"/>
      <c r="AV4" s="473"/>
      <c r="AW4" s="473"/>
    </row>
    <row r="5" spans="1:49" ht="75" customHeight="1" thickBot="1" x14ac:dyDescent="0.3">
      <c r="A5" s="541"/>
      <c r="B5" s="74"/>
      <c r="C5" s="581"/>
      <c r="D5" s="30"/>
      <c r="E5" s="30">
        <v>3</v>
      </c>
      <c r="F5" s="54" t="str">
        <f>VLOOKUP(E5,HONORARIOS!A6:G26,2,0)</f>
        <v>PERSONA NATURAL CON TITULO DE BACHILLER EN CUALQUIER MODALIDAD DESDE UNO (1) HASTA (5) AÑOS DE EXPERIENCIA LABORAL</v>
      </c>
      <c r="G5" s="30">
        <v>6</v>
      </c>
      <c r="H5" s="103">
        <f>VLOOKUP(E5,HONORARIOS!A6:G26,5,0)</f>
        <v>2194507.5</v>
      </c>
      <c r="I5" s="103">
        <f t="shared" ref="I5:I9" si="0">+H5*G5</f>
        <v>13167045</v>
      </c>
      <c r="J5" s="30">
        <v>10</v>
      </c>
      <c r="K5" s="103">
        <f t="shared" ref="K5:K9" si="1">+SUM(I5:I5)*J5</f>
        <v>131670450</v>
      </c>
      <c r="L5" s="184"/>
      <c r="N5" s="195"/>
      <c r="O5" s="185"/>
      <c r="R5" s="195"/>
      <c r="S5" s="185"/>
      <c r="V5" s="195"/>
      <c r="W5" s="185"/>
      <c r="Z5" s="195"/>
      <c r="AA5" s="185"/>
      <c r="AB5" s="195"/>
      <c r="AC5" s="185"/>
      <c r="AD5" s="195"/>
      <c r="AE5" s="185"/>
      <c r="AF5" s="195"/>
      <c r="AG5" s="185"/>
      <c r="AH5" s="195"/>
      <c r="AI5" s="185"/>
    </row>
    <row r="6" spans="1:49" ht="75" customHeight="1" thickBot="1" x14ac:dyDescent="0.3">
      <c r="A6" s="541"/>
      <c r="B6" s="74"/>
      <c r="C6" s="581"/>
      <c r="D6" s="30"/>
      <c r="E6" s="30">
        <v>6</v>
      </c>
      <c r="F6" s="54" t="str">
        <f>VLOOKUP(E6,HONORARIOS!A7:G27,2,0)</f>
        <v>FORMACION TECNICA O 2 AÑOS DE EDUCACION SUPERIOR DESDE UNO (1) HASTA TRES (3) AÑOS DE EXPERIENCIA</v>
      </c>
      <c r="G6" s="30">
        <v>2</v>
      </c>
      <c r="H6" s="103">
        <f>VLOOKUP(E6,HONORARIOS!A7:G27,5,0)</f>
        <v>3072310.5</v>
      </c>
      <c r="I6" s="103">
        <f t="shared" si="0"/>
        <v>6144621</v>
      </c>
      <c r="J6" s="30">
        <v>10</v>
      </c>
      <c r="K6" s="103">
        <f t="shared" si="1"/>
        <v>61446210</v>
      </c>
      <c r="L6" s="184"/>
      <c r="N6" s="195"/>
      <c r="O6" s="185"/>
      <c r="R6" s="195"/>
      <c r="S6" s="185"/>
      <c r="V6" s="195"/>
      <c r="W6" s="185"/>
      <c r="Z6" s="195"/>
      <c r="AA6" s="185"/>
      <c r="AB6" s="195"/>
      <c r="AC6" s="185"/>
      <c r="AD6" s="195"/>
      <c r="AE6" s="185"/>
      <c r="AF6" s="195"/>
      <c r="AG6" s="185"/>
      <c r="AH6" s="195"/>
      <c r="AI6" s="185"/>
    </row>
    <row r="7" spans="1:49" ht="75" customHeight="1" thickBot="1" x14ac:dyDescent="0.3">
      <c r="A7" s="541"/>
      <c r="B7" s="74"/>
      <c r="C7" s="581"/>
      <c r="D7" s="30"/>
      <c r="E7" s="30">
        <v>9</v>
      </c>
      <c r="F7" s="54" t="str">
        <f>VLOOKUP(E7,HONORARIOS!A8:G28,2,0)</f>
        <v>TITULO PROFESIONAL SIN EXPERIENCIA PROFESIONAL</v>
      </c>
      <c r="G7" s="30">
        <v>4</v>
      </c>
      <c r="H7" s="103">
        <f>VLOOKUP(E7,HONORARIOS!A8:G28,5,0)</f>
        <v>3950113.5</v>
      </c>
      <c r="I7" s="103">
        <f t="shared" si="0"/>
        <v>15800454</v>
      </c>
      <c r="J7" s="30">
        <v>10</v>
      </c>
      <c r="K7" s="103">
        <f t="shared" si="1"/>
        <v>158004540</v>
      </c>
      <c r="L7" s="184"/>
      <c r="N7" s="195"/>
      <c r="O7" s="185"/>
      <c r="R7" s="195"/>
      <c r="S7" s="185"/>
      <c r="V7" s="195"/>
      <c r="W7" s="185"/>
      <c r="Z7" s="195"/>
      <c r="AA7" s="185"/>
      <c r="AB7" s="195"/>
      <c r="AC7" s="185"/>
      <c r="AD7" s="195"/>
      <c r="AE7" s="185"/>
      <c r="AF7" s="195"/>
      <c r="AG7" s="185"/>
      <c r="AH7" s="195"/>
      <c r="AI7" s="185"/>
    </row>
    <row r="8" spans="1:49" ht="75" customHeight="1" thickBot="1" x14ac:dyDescent="0.3">
      <c r="A8" s="541"/>
      <c r="B8" s="74"/>
      <c r="C8" s="581"/>
      <c r="D8" s="30"/>
      <c r="E8" s="30">
        <v>10</v>
      </c>
      <c r="F8" s="54" t="str">
        <f>VLOOKUP(E8,HONORARIOS!A9:G29,2,0)</f>
        <v>TITULO PROFESIONAL DESDE UNO (1) HASTA TRES (3) AÑOS DE EXPERIENCIA PROFESIONAL</v>
      </c>
      <c r="G8" s="30">
        <v>8</v>
      </c>
      <c r="H8" s="103">
        <f>VLOOKUP(E8,HONORARIOS!A9:G29,5,0)</f>
        <v>4827916.5</v>
      </c>
      <c r="I8" s="103">
        <f t="shared" si="0"/>
        <v>38623332</v>
      </c>
      <c r="J8" s="30">
        <v>10</v>
      </c>
      <c r="K8" s="103">
        <f t="shared" si="1"/>
        <v>386233320</v>
      </c>
      <c r="L8" s="184"/>
      <c r="N8" s="195"/>
      <c r="O8" s="185"/>
      <c r="R8" s="195"/>
      <c r="S8" s="185"/>
      <c r="V8" s="195"/>
      <c r="W8" s="185"/>
      <c r="Z8" s="195"/>
      <c r="AA8" s="185"/>
      <c r="AB8" s="195"/>
      <c r="AC8" s="185"/>
      <c r="AD8" s="195"/>
      <c r="AE8" s="185"/>
      <c r="AF8" s="195"/>
      <c r="AG8" s="185"/>
      <c r="AH8" s="195"/>
      <c r="AI8" s="185"/>
    </row>
    <row r="9" spans="1:49" ht="75" customHeight="1" thickBot="1" x14ac:dyDescent="0.3">
      <c r="A9" s="541"/>
      <c r="B9" s="74"/>
      <c r="C9" s="581"/>
      <c r="D9" s="30"/>
      <c r="E9" s="30">
        <v>12</v>
      </c>
      <c r="F9" s="54" t="str">
        <f>VLOOKUP(E9,HONORARIOS!A10:G30,2,0)</f>
        <v>TITULO PROFESIONAL MAS DE SEIS (6) AÑOS DE EXPERIENCIA PROFESIONAL</v>
      </c>
      <c r="G9" s="30">
        <v>9</v>
      </c>
      <c r="H9" s="103">
        <f>VLOOKUP(E9,HONORARIOS!A10:G30,5,0)</f>
        <v>6583522.5</v>
      </c>
      <c r="I9" s="103">
        <f t="shared" si="0"/>
        <v>59251702.5</v>
      </c>
      <c r="J9" s="30">
        <v>10</v>
      </c>
      <c r="K9" s="103">
        <f t="shared" si="1"/>
        <v>592517025</v>
      </c>
      <c r="L9" s="184"/>
      <c r="N9" s="195"/>
      <c r="O9" s="185"/>
      <c r="R9" s="195"/>
      <c r="S9" s="185"/>
      <c r="V9" s="195"/>
      <c r="W9" s="185"/>
      <c r="Z9" s="195"/>
      <c r="AA9" s="185"/>
      <c r="AB9" s="195"/>
      <c r="AC9" s="185"/>
      <c r="AD9" s="195"/>
      <c r="AE9" s="185"/>
      <c r="AF9" s="195"/>
      <c r="AG9" s="185"/>
      <c r="AH9" s="195"/>
      <c r="AI9" s="185"/>
    </row>
    <row r="10" spans="1:49" ht="75" customHeight="1" thickBot="1" x14ac:dyDescent="0.3">
      <c r="A10" s="541"/>
      <c r="B10" s="74"/>
      <c r="C10" s="581"/>
      <c r="D10" s="30"/>
      <c r="E10" s="30">
        <v>13</v>
      </c>
      <c r="F10" s="54" t="str">
        <f>VLOOKUP(E10,HONORARIOS!A11:G31,2,0)</f>
        <v>TITULO PROFESIONAL Y TITULO DE POSGRADO DESDE UNO (1) HASTA TRES (3) AÑOS DE EXPERIENCIA PROFESIONAL</v>
      </c>
      <c r="G10" s="30">
        <v>6</v>
      </c>
      <c r="H10" s="103">
        <f>VLOOKUP(E10,HONORARIOS!A11:G31,5,0)</f>
        <v>7022424</v>
      </c>
      <c r="I10" s="103">
        <f t="shared" ref="I10:I13" si="2">+H10*G10</f>
        <v>42134544</v>
      </c>
      <c r="J10" s="30">
        <v>10</v>
      </c>
      <c r="K10" s="103">
        <f t="shared" ref="K10:K13" si="3">+SUM(I10:I10)*J10</f>
        <v>421345440</v>
      </c>
      <c r="L10" s="184"/>
      <c r="N10" s="195"/>
      <c r="O10" s="185"/>
      <c r="R10" s="195"/>
      <c r="S10" s="185"/>
      <c r="V10" s="195"/>
      <c r="W10" s="185"/>
      <c r="Z10" s="195"/>
      <c r="AA10" s="185"/>
      <c r="AB10" s="195"/>
      <c r="AC10" s="185"/>
      <c r="AD10" s="195"/>
      <c r="AE10" s="185"/>
      <c r="AF10" s="195"/>
      <c r="AG10" s="185"/>
      <c r="AH10" s="195"/>
      <c r="AI10" s="185"/>
    </row>
    <row r="11" spans="1:49" ht="75" customHeight="1" thickBot="1" x14ac:dyDescent="0.3">
      <c r="A11" s="541"/>
      <c r="B11" s="74"/>
      <c r="C11" s="581"/>
      <c r="D11" s="30"/>
      <c r="E11" s="30">
        <v>14</v>
      </c>
      <c r="F11" s="54" t="str">
        <f>VLOOKUP(E11,HONORARIOS!A12:G32,2,0)</f>
        <v>TITULO PROFESIONAL Y TITULO DE POSGRADO DESDE TRES (3) HASTA SEIS (6) AÑOS DE EXPERIENCIA PROFESIONAL</v>
      </c>
      <c r="G11" s="30">
        <v>3</v>
      </c>
      <c r="H11" s="103">
        <f>VLOOKUP(E11,HONORARIOS!A12:G32,5,0)</f>
        <v>7900227</v>
      </c>
      <c r="I11" s="103">
        <f t="shared" si="2"/>
        <v>23700681</v>
      </c>
      <c r="J11" s="30">
        <v>10</v>
      </c>
      <c r="K11" s="103">
        <f t="shared" si="3"/>
        <v>237006810</v>
      </c>
      <c r="L11" s="184"/>
      <c r="N11" s="195"/>
      <c r="O11" s="185"/>
      <c r="R11" s="195"/>
      <c r="S11" s="185"/>
      <c r="V11" s="195"/>
      <c r="W11" s="185"/>
      <c r="Z11" s="195"/>
      <c r="AA11" s="185"/>
      <c r="AB11" s="195"/>
      <c r="AC11" s="185"/>
      <c r="AD11" s="195"/>
      <c r="AE11" s="185"/>
      <c r="AF11" s="195"/>
      <c r="AG11" s="185"/>
      <c r="AH11" s="195"/>
      <c r="AI11" s="185"/>
    </row>
    <row r="12" spans="1:49" ht="75" customHeight="1" thickBot="1" x14ac:dyDescent="0.3">
      <c r="A12" s="541"/>
      <c r="B12" s="74"/>
      <c r="C12" s="581"/>
      <c r="D12" s="30"/>
      <c r="E12" s="30">
        <v>15</v>
      </c>
      <c r="F12" s="54" t="str">
        <f>VLOOKUP(E12,HONORARIOS!A13:G33,2,0)</f>
        <v>TITULO PROFESIONAL Y TITULO DE POSGRADO DESDE SEIS (6) AÑOS HASTA OCHO (8) AÑOS DE EXPERIENCIA PROFESIONAL</v>
      </c>
      <c r="G12" s="30">
        <v>3</v>
      </c>
      <c r="H12" s="103">
        <f>VLOOKUP(E12,HONORARIOS!A13:G33,5,0)</f>
        <v>9216931.5</v>
      </c>
      <c r="I12" s="103">
        <f t="shared" si="2"/>
        <v>27650794.5</v>
      </c>
      <c r="J12" s="30">
        <v>10</v>
      </c>
      <c r="K12" s="103">
        <f t="shared" si="3"/>
        <v>276507945</v>
      </c>
      <c r="L12" s="184"/>
      <c r="N12" s="195"/>
      <c r="O12" s="185"/>
      <c r="R12" s="195"/>
      <c r="S12" s="185"/>
      <c r="V12" s="195"/>
      <c r="W12" s="185"/>
      <c r="Z12" s="195"/>
      <c r="AA12" s="185"/>
      <c r="AB12" s="195"/>
      <c r="AC12" s="185"/>
      <c r="AD12" s="195"/>
      <c r="AE12" s="185"/>
      <c r="AF12" s="195"/>
      <c r="AG12" s="185"/>
      <c r="AH12" s="195"/>
      <c r="AI12" s="185"/>
    </row>
    <row r="13" spans="1:49" ht="75" customHeight="1" thickBot="1" x14ac:dyDescent="0.3">
      <c r="A13" s="541"/>
      <c r="B13" s="74"/>
      <c r="C13" s="582"/>
      <c r="D13" s="30"/>
      <c r="E13" s="30">
        <v>16</v>
      </c>
      <c r="F13" s="54" t="str">
        <f>VLOOKUP(E13,HONORARIOS!A14:G34,2,0)</f>
        <v>TITULO PROFESIONAL Y TITULO DE POSGRADO DESDE OCHO (8) HASTA DIEZ (10) AÑOS DE EXPERIENCIA PROFESIONAL</v>
      </c>
      <c r="G13" s="30">
        <v>1</v>
      </c>
      <c r="H13" s="103">
        <f>VLOOKUP(E13,HONORARIOS!A14:G34,5,0)</f>
        <v>10094734.5</v>
      </c>
      <c r="I13" s="103">
        <f t="shared" si="2"/>
        <v>10094734.5</v>
      </c>
      <c r="J13" s="30">
        <v>10</v>
      </c>
      <c r="K13" s="103">
        <f t="shared" si="3"/>
        <v>100947345</v>
      </c>
      <c r="L13" s="397"/>
      <c r="M13" s="398"/>
      <c r="N13" s="400"/>
      <c r="O13" s="399"/>
      <c r="P13" s="398"/>
      <c r="Q13" s="398"/>
      <c r="R13" s="400"/>
      <c r="S13" s="399"/>
      <c r="T13" s="398"/>
      <c r="U13" s="398"/>
      <c r="V13" s="400"/>
      <c r="W13" s="399"/>
      <c r="X13" s="398"/>
      <c r="Y13" s="398"/>
      <c r="Z13" s="400"/>
      <c r="AA13" s="399"/>
      <c r="AB13" s="400"/>
      <c r="AC13" s="399"/>
      <c r="AD13" s="400"/>
      <c r="AE13" s="399"/>
      <c r="AF13" s="400"/>
      <c r="AG13" s="399"/>
      <c r="AH13" s="400"/>
      <c r="AI13" s="399"/>
    </row>
    <row r="14" spans="1:49" ht="15.75" thickBot="1" x14ac:dyDescent="0.3">
      <c r="A14" s="541"/>
      <c r="B14" s="39" t="s">
        <v>71</v>
      </c>
      <c r="C14" s="423"/>
      <c r="D14" s="424"/>
      <c r="E14" s="424"/>
      <c r="F14" s="424"/>
      <c r="G14" s="424"/>
      <c r="H14" s="424"/>
      <c r="I14" s="424"/>
      <c r="J14" s="424"/>
      <c r="K14" s="104">
        <f>SUM(K4:K13)</f>
        <v>2383235145</v>
      </c>
      <c r="L14" s="186" t="s">
        <v>103</v>
      </c>
      <c r="M14" s="394">
        <f>+$K$14*M2</f>
        <v>2461603722.3279481</v>
      </c>
      <c r="N14" s="171" t="s">
        <v>103</v>
      </c>
      <c r="O14" s="394">
        <f>+$K$14*O2</f>
        <v>2542270634.6373997</v>
      </c>
      <c r="P14" s="171" t="s">
        <v>103</v>
      </c>
      <c r="Q14" s="394">
        <f>+$K$14*Q2</f>
        <v>2623406223.092526</v>
      </c>
      <c r="R14" s="171" t="s">
        <v>103</v>
      </c>
      <c r="S14" s="394"/>
      <c r="T14" s="171" t="s">
        <v>103</v>
      </c>
      <c r="U14" s="394"/>
      <c r="V14" s="171" t="s">
        <v>103</v>
      </c>
      <c r="W14" s="394"/>
      <c r="X14" s="171" t="s">
        <v>103</v>
      </c>
      <c r="Y14" s="394"/>
      <c r="Z14" s="171" t="s">
        <v>103</v>
      </c>
      <c r="AA14" s="394"/>
      <c r="AB14" s="171" t="s">
        <v>103</v>
      </c>
      <c r="AC14" s="394"/>
      <c r="AD14" s="171" t="s">
        <v>103</v>
      </c>
      <c r="AE14" s="394"/>
      <c r="AF14" s="171" t="s">
        <v>103</v>
      </c>
      <c r="AG14" s="394"/>
      <c r="AH14" s="171" t="s">
        <v>103</v>
      </c>
      <c r="AI14" s="394"/>
    </row>
    <row r="15" spans="1:49" ht="30.75" thickBot="1" x14ac:dyDescent="0.3">
      <c r="A15" s="541"/>
      <c r="B15" s="37" t="s">
        <v>98</v>
      </c>
      <c r="C15" s="36" t="s">
        <v>107</v>
      </c>
      <c r="D15" s="432"/>
      <c r="E15" s="433"/>
      <c r="F15" s="433"/>
      <c r="G15" s="433"/>
      <c r="H15" s="433"/>
      <c r="I15" s="433"/>
      <c r="J15" s="434"/>
      <c r="K15" s="142">
        <f>+IF(C15="Consultoria (25%)",K14*25%,0)+IF(C15="Obra (30%)",K14*30%,0)+IF(C15="Directo (20%)",K14*20%,0)+IF(C15="No aplica",0,0)+IF(C15="Directo (10%)",K14*10%,0)</f>
        <v>0</v>
      </c>
      <c r="L15" s="188" t="s">
        <v>107</v>
      </c>
      <c r="M15" s="187">
        <f>+IF(L15="Consultoria (25%)",M14*25%,0)+IF(L15="Obra (30%)",M14*30%,0)+IF(L15="Directo (20%)",M14*20%,0)+IF(L15="No aplica",0,0)+IF(L15="Directo (10%)",M14*10%,0)</f>
        <v>0</v>
      </c>
      <c r="N15" s="45" t="s">
        <v>107</v>
      </c>
      <c r="O15" s="187">
        <f>+IF(N15="Consultoria (25%)",O14*25%,0)+IF(N15="Obra (30%)",O14*30%,0)+IF(N15="Directo (20%)",O14*20%,0)+IF(N15="No aplica",0,0)+IF(N15="Directo (10%)",O14*10%,0)</f>
        <v>0</v>
      </c>
      <c r="P15" s="45" t="s">
        <v>107</v>
      </c>
      <c r="Q15" s="187">
        <f>+IF(P15="Consultoria (25%)",Q14*25%,0)+IF(P15="Obra (30%)",Q14*30%,0)+IF(P15="Directo (20%)",Q14*20%,0)+IF(P15="No aplica",0,0)+IF(P15="Directo (10%)",Q14*10%,0)</f>
        <v>0</v>
      </c>
      <c r="R15" s="45" t="s">
        <v>107</v>
      </c>
      <c r="S15" s="187">
        <f>+IF(R15="Consultoria (25%)",S14*25%,0)+IF(R15="Obra (30%)",S14*30%,0)+IF(R15="Directo (20%)",S14*20%,0)+IF(R15="No aplica",0,0)+IF(R15="Directo (10%)",S14*10%,0)</f>
        <v>0</v>
      </c>
      <c r="T15" s="45" t="s">
        <v>107</v>
      </c>
      <c r="U15" s="187">
        <f>+IF(T15="Consultoria (25%)",U14*25%,0)+IF(T15="Obra (30%)",U14*30%,0)+IF(T15="Directo (20%)",U14*20%,0)+IF(T15="No aplica",0,0)+IF(T15="Directo (10%)",U14*10%,0)</f>
        <v>0</v>
      </c>
      <c r="V15" s="45" t="s">
        <v>107</v>
      </c>
      <c r="W15" s="187">
        <f>+IF(V15="Consultoria (25%)",W14*25%,0)+IF(V15="Obra (30%)",W14*30%,0)+IF(V15="Directo (20%)",W14*20%,0)+IF(V15="No aplica",0,0)+IF(V15="Directo (10%)",W14*10%,0)</f>
        <v>0</v>
      </c>
      <c r="X15" s="45" t="s">
        <v>107</v>
      </c>
      <c r="Y15" s="187">
        <f>+IF(X15="Consultoria (25%)",Y14*25%,0)+IF(X15="Obra (30%)",Y14*30%,0)+IF(X15="Directo (20%)",Y14*20%,0)+IF(X15="No aplica",0,0)+IF(X15="Directo (10%)",Y14*10%,0)</f>
        <v>0</v>
      </c>
      <c r="Z15" s="45" t="s">
        <v>107</v>
      </c>
      <c r="AA15" s="187">
        <f>+IF(Z15="Consultoria (25%)",AA14*25%,0)+IF(Z15="Obra (30%)",AA14*30%,0)+IF(Z15="Directo (20%)",AA14*20%,0)+IF(Z15="No aplica",0,0)+IF(Z15="Directo (10%)",AA14*10%,0)</f>
        <v>0</v>
      </c>
      <c r="AB15" s="45" t="s">
        <v>107</v>
      </c>
      <c r="AC15" s="187">
        <f>+IF(AB15="Consultoria (25%)",AC14*25%,0)+IF(AB15="Obra (30%)",AC14*30%,0)+IF(AB15="Directo (20%)",AC14*20%,0)+IF(AB15="No aplica",0,0)+IF(AB15="Directo (10%)",AC14*10%,0)</f>
        <v>0</v>
      </c>
      <c r="AD15" s="45" t="s">
        <v>107</v>
      </c>
      <c r="AE15" s="187">
        <f>+IF(AD15="Consultoria (25%)",AE14*25%,0)+IF(AD15="Obra (30%)",AE14*30%,0)+IF(AD15="Directo (20%)",AE14*20%,0)+IF(AD15="No aplica",0,0)+IF(AD15="Directo (10%)",AE14*10%,0)</f>
        <v>0</v>
      </c>
      <c r="AF15" s="45" t="s">
        <v>107</v>
      </c>
      <c r="AG15" s="187">
        <f>+IF(AF15="Consultoria (25%)",AG14*25%,0)+IF(AF15="Obra (30%)",AG14*30%,0)+IF(AF15="Directo (20%)",AG14*20%,0)+IF(AF15="No aplica",0,0)+IF(AF15="Directo (10%)",AG14*10%,0)</f>
        <v>0</v>
      </c>
      <c r="AH15" s="45" t="s">
        <v>107</v>
      </c>
      <c r="AI15" s="187">
        <f>+IF(AH15="Consultoria (25%)",AI14*25%,0)+IF(AH15="Obra (30%)",AI14*30%,0)+IF(AH15="Directo (20%)",AI14*20%,0)+IF(AH15="No aplica",0,0)+IF(AH15="Directo (10%)",AI14*10%,0)</f>
        <v>0</v>
      </c>
    </row>
    <row r="16" spans="1:49" ht="30.75" thickBot="1" x14ac:dyDescent="0.3">
      <c r="A16" s="541"/>
      <c r="B16" s="37" t="s">
        <v>93</v>
      </c>
      <c r="C16" s="36" t="s">
        <v>70</v>
      </c>
      <c r="D16" s="432"/>
      <c r="E16" s="433"/>
      <c r="F16" s="433"/>
      <c r="G16" s="433"/>
      <c r="H16" s="433"/>
      <c r="I16" s="433"/>
      <c r="J16" s="434"/>
      <c r="K16" s="142">
        <f>+IF(C16="si",K14*10%,0)</f>
        <v>0</v>
      </c>
      <c r="L16" s="188" t="s">
        <v>70</v>
      </c>
      <c r="M16" s="187">
        <f>+IF(L16="si",M14*10%,0)</f>
        <v>0</v>
      </c>
      <c r="N16" s="45" t="s">
        <v>70</v>
      </c>
      <c r="O16" s="187">
        <f>+IF(N16="si",O14*10%,0)</f>
        <v>0</v>
      </c>
      <c r="P16" s="45" t="s">
        <v>70</v>
      </c>
      <c r="Q16" s="187">
        <f>+IF(P16="si",Q14*10%,0)</f>
        <v>0</v>
      </c>
      <c r="R16" s="45" t="s">
        <v>70</v>
      </c>
      <c r="S16" s="187">
        <f>+IF(R16="si",S14*10%,0)</f>
        <v>0</v>
      </c>
      <c r="T16" s="45" t="s">
        <v>70</v>
      </c>
      <c r="U16" s="187">
        <f>+IF(T16="si",U14*10%,0)</f>
        <v>0</v>
      </c>
      <c r="V16" s="45" t="s">
        <v>70</v>
      </c>
      <c r="W16" s="187">
        <f>+IF(V16="si",W14*10%,0)</f>
        <v>0</v>
      </c>
      <c r="X16" s="45" t="s">
        <v>70</v>
      </c>
      <c r="Y16" s="187">
        <f>+IF(X16="si",Y14*10%,0)</f>
        <v>0</v>
      </c>
      <c r="Z16" s="45" t="s">
        <v>70</v>
      </c>
      <c r="AA16" s="187">
        <f>+IF(Z16="si",AA14*10%,0)</f>
        <v>0</v>
      </c>
      <c r="AB16" s="45" t="s">
        <v>70</v>
      </c>
      <c r="AC16" s="187">
        <f>+IF(AB16="si",AC14*10%,0)</f>
        <v>0</v>
      </c>
      <c r="AD16" s="45" t="s">
        <v>70</v>
      </c>
      <c r="AE16" s="187">
        <f>+IF(AD16="si",AE14*10%,0)</f>
        <v>0</v>
      </c>
      <c r="AF16" s="45" t="s">
        <v>70</v>
      </c>
      <c r="AG16" s="187">
        <f>+IF(AF16="si",AG14*10%,0)</f>
        <v>0</v>
      </c>
      <c r="AH16" s="45" t="s">
        <v>70</v>
      </c>
      <c r="AI16" s="187">
        <f>+IF(AH16="si",AI14*10%,0)</f>
        <v>0</v>
      </c>
    </row>
    <row r="17" spans="1:49" ht="30.75" thickBot="1" x14ac:dyDescent="0.3">
      <c r="A17" s="541"/>
      <c r="B17" s="37" t="s">
        <v>94</v>
      </c>
      <c r="C17" s="36" t="s">
        <v>70</v>
      </c>
      <c r="D17" s="432"/>
      <c r="E17" s="433"/>
      <c r="F17" s="433"/>
      <c r="G17" s="433"/>
      <c r="H17" s="433"/>
      <c r="I17" s="433"/>
      <c r="J17" s="434"/>
      <c r="K17" s="143">
        <f>+IF(C17="si",K14*7%,0)</f>
        <v>0</v>
      </c>
      <c r="L17" s="188" t="s">
        <v>70</v>
      </c>
      <c r="M17" s="187">
        <f>+IF(L17="si",M14*7%,0)</f>
        <v>0</v>
      </c>
      <c r="N17" s="45" t="s">
        <v>70</v>
      </c>
      <c r="O17" s="187">
        <f>+IF(N17="si",O14*7%,0)</f>
        <v>0</v>
      </c>
      <c r="P17" s="45" t="s">
        <v>70</v>
      </c>
      <c r="Q17" s="187">
        <f>+IF(P17="si",Q14*7%,0)</f>
        <v>0</v>
      </c>
      <c r="R17" s="45" t="s">
        <v>70</v>
      </c>
      <c r="S17" s="187">
        <f>+IF(R17="si",S14*7%,0)</f>
        <v>0</v>
      </c>
      <c r="T17" s="45" t="s">
        <v>70</v>
      </c>
      <c r="U17" s="187">
        <f>+IF(T17="si",U14*7%,0)</f>
        <v>0</v>
      </c>
      <c r="V17" s="45" t="s">
        <v>70</v>
      </c>
      <c r="W17" s="187">
        <f>+IF(V17="si",W14*7%,0)</f>
        <v>0</v>
      </c>
      <c r="X17" s="45" t="s">
        <v>70</v>
      </c>
      <c r="Y17" s="187">
        <f>+IF(X17="si",Y14*7%,0)</f>
        <v>0</v>
      </c>
      <c r="Z17" s="45" t="s">
        <v>70</v>
      </c>
      <c r="AA17" s="187">
        <f>+IF(Z17="si",AA14*7%,0)</f>
        <v>0</v>
      </c>
      <c r="AB17" s="45" t="s">
        <v>70</v>
      </c>
      <c r="AC17" s="187">
        <f>+IF(AB17="si",AC14*7%,0)</f>
        <v>0</v>
      </c>
      <c r="AD17" s="45" t="s">
        <v>70</v>
      </c>
      <c r="AE17" s="187">
        <f>+IF(AD17="si",AE14*7%,0)</f>
        <v>0</v>
      </c>
      <c r="AF17" s="45" t="s">
        <v>70</v>
      </c>
      <c r="AG17" s="187">
        <f>+IF(AF17="si",AG14*7%,0)</f>
        <v>0</v>
      </c>
      <c r="AH17" s="45" t="s">
        <v>70</v>
      </c>
      <c r="AI17" s="187">
        <f>+IF(AH17="si",AI14*7%,0)</f>
        <v>0</v>
      </c>
    </row>
    <row r="18" spans="1:49" ht="20.25" customHeight="1" thickBot="1" x14ac:dyDescent="0.3">
      <c r="A18" s="542"/>
      <c r="B18" s="37" t="s">
        <v>95</v>
      </c>
      <c r="C18" s="36" t="s">
        <v>70</v>
      </c>
      <c r="D18" s="432"/>
      <c r="E18" s="433"/>
      <c r="F18" s="433"/>
      <c r="G18" s="433"/>
      <c r="H18" s="433"/>
      <c r="I18" s="433"/>
      <c r="J18" s="434"/>
      <c r="K18" s="103">
        <f>+IF(C18="si",K14*5%,0)</f>
        <v>0</v>
      </c>
      <c r="L18" s="188" t="s">
        <v>70</v>
      </c>
      <c r="M18" s="187">
        <f>+IF(L18="si",M14*5%,0)</f>
        <v>0</v>
      </c>
      <c r="N18" s="45" t="s">
        <v>70</v>
      </c>
      <c r="O18" s="187">
        <f>+IF(N18="si",O14*5%,0)</f>
        <v>0</v>
      </c>
      <c r="P18" s="45" t="s">
        <v>70</v>
      </c>
      <c r="Q18" s="187">
        <f>+IF(P18="si",Q14*5%,0)</f>
        <v>0</v>
      </c>
      <c r="R18" s="45" t="s">
        <v>70</v>
      </c>
      <c r="S18" s="187">
        <f>+IF(R18="si",S14*5%,0)</f>
        <v>0</v>
      </c>
      <c r="T18" s="45" t="s">
        <v>70</v>
      </c>
      <c r="U18" s="187">
        <f>+IF(T18="si",U14*5%,0)</f>
        <v>0</v>
      </c>
      <c r="V18" s="45" t="s">
        <v>70</v>
      </c>
      <c r="W18" s="187">
        <f>+IF(V18="si",W14*5%,0)</f>
        <v>0</v>
      </c>
      <c r="X18" s="45" t="s">
        <v>70</v>
      </c>
      <c r="Y18" s="187">
        <f>+IF(X18="si",Y14*5%,0)</f>
        <v>0</v>
      </c>
      <c r="Z18" s="45" t="s">
        <v>70</v>
      </c>
      <c r="AA18" s="187">
        <f>+IF(Z18="si",AA14*5%,0)</f>
        <v>0</v>
      </c>
      <c r="AB18" s="45" t="s">
        <v>70</v>
      </c>
      <c r="AC18" s="187">
        <f>+IF(AB18="si",AC14*5%,0)</f>
        <v>0</v>
      </c>
      <c r="AD18" s="45" t="s">
        <v>70</v>
      </c>
      <c r="AE18" s="187">
        <f>+IF(AD18="si",AE14*5%,0)</f>
        <v>0</v>
      </c>
      <c r="AF18" s="45" t="s">
        <v>70</v>
      </c>
      <c r="AG18" s="187">
        <f>+IF(AF18="si",AG14*5%,0)</f>
        <v>0</v>
      </c>
      <c r="AH18" s="45" t="s">
        <v>70</v>
      </c>
      <c r="AI18" s="187">
        <f>+IF(AH18="si",AI14*5%,0)</f>
        <v>0</v>
      </c>
    </row>
    <row r="19" spans="1:49" s="91" customFormat="1" ht="15.75" thickBot="1" x14ac:dyDescent="0.3">
      <c r="A19" s="426" t="s">
        <v>102</v>
      </c>
      <c r="B19" s="427"/>
      <c r="C19" s="427"/>
      <c r="D19" s="427"/>
      <c r="E19" s="427"/>
      <c r="F19" s="427"/>
      <c r="G19" s="427"/>
      <c r="H19" s="427"/>
      <c r="I19" s="427"/>
      <c r="J19" s="428"/>
      <c r="K19" s="108">
        <f>SUM(K14:K18)</f>
        <v>2383235145</v>
      </c>
      <c r="L19" s="194"/>
      <c r="M19" s="199">
        <f>SUM(M14:M18)</f>
        <v>2461603722.3279481</v>
      </c>
      <c r="N19" s="203"/>
      <c r="O19" s="199">
        <f>SUM(O14:O18)</f>
        <v>2542270634.6373997</v>
      </c>
      <c r="P19" s="203"/>
      <c r="Q19" s="199">
        <f>SUM(Q14:Q18)</f>
        <v>2623406223.092526</v>
      </c>
      <c r="R19" s="203"/>
      <c r="S19" s="199">
        <f>SUM(S14:S18)</f>
        <v>0</v>
      </c>
      <c r="T19" s="203"/>
      <c r="U19" s="199">
        <f>SUM(U14:U18)</f>
        <v>0</v>
      </c>
      <c r="V19" s="203"/>
      <c r="W19" s="199">
        <f>SUM(W14:W18)</f>
        <v>0</v>
      </c>
      <c r="X19" s="203"/>
      <c r="Y19" s="199">
        <f>SUM(Y14:Y18)</f>
        <v>0</v>
      </c>
      <c r="Z19" s="203"/>
      <c r="AA19" s="199">
        <f>SUM(AA14:AA18)</f>
        <v>0</v>
      </c>
      <c r="AB19" s="203"/>
      <c r="AC19" s="199">
        <f>SUM(AC14:AC18)</f>
        <v>0</v>
      </c>
      <c r="AD19" s="203"/>
      <c r="AE19" s="199">
        <f>SUM(AE14:AE18)</f>
        <v>0</v>
      </c>
      <c r="AF19" s="203"/>
      <c r="AG19" s="199">
        <f>SUM(AG14:AG18)</f>
        <v>0</v>
      </c>
      <c r="AH19" s="203"/>
      <c r="AI19" s="199">
        <f>SUM(AI14:AI18)</f>
        <v>0</v>
      </c>
      <c r="AJ19" s="49"/>
      <c r="AK19" s="49"/>
      <c r="AL19" s="49"/>
      <c r="AM19" s="49"/>
      <c r="AN19" s="49"/>
      <c r="AO19" s="49"/>
      <c r="AP19" s="49"/>
      <c r="AQ19" s="49"/>
      <c r="AR19" s="49"/>
      <c r="AS19" s="49"/>
      <c r="AT19" s="49"/>
      <c r="AU19" s="49"/>
      <c r="AV19" s="49"/>
      <c r="AW19" s="49"/>
    </row>
    <row r="20" spans="1:49" ht="75" customHeight="1" thickBot="1" x14ac:dyDescent="0.3">
      <c r="A20" s="540" t="s">
        <v>175</v>
      </c>
      <c r="B20" s="63"/>
      <c r="C20" s="54"/>
      <c r="D20" s="30"/>
      <c r="E20" s="30">
        <v>31</v>
      </c>
      <c r="F20" s="54" t="str">
        <f>VLOOKUP(E20,HONORARIOS!A5:G50,2,0)</f>
        <v>Proyecto Universidades</v>
      </c>
      <c r="G20" s="30">
        <v>500</v>
      </c>
      <c r="H20" s="107">
        <f>VLOOKUP(E20,HONORARIOS!A5:G50,5,0)</f>
        <v>1755606</v>
      </c>
      <c r="I20" s="107">
        <f>+H20*G20</f>
        <v>877803000</v>
      </c>
      <c r="J20" s="30">
        <v>2</v>
      </c>
      <c r="K20" s="103">
        <f>+I20*J20</f>
        <v>1755606000</v>
      </c>
      <c r="L20" s="184"/>
      <c r="M20" s="225"/>
      <c r="N20" s="150"/>
      <c r="O20" s="212"/>
      <c r="P20" s="139"/>
      <c r="Q20" s="212"/>
      <c r="R20" s="139"/>
      <c r="S20" s="212"/>
      <c r="T20" s="139"/>
      <c r="U20" s="212"/>
      <c r="V20" s="139"/>
      <c r="W20" s="212"/>
      <c r="X20" s="139"/>
      <c r="Y20" s="212"/>
      <c r="Z20" s="139"/>
      <c r="AA20" s="212"/>
      <c r="AB20" s="139"/>
      <c r="AC20" s="212"/>
      <c r="AD20" s="139"/>
      <c r="AE20" s="212"/>
      <c r="AF20" s="139"/>
      <c r="AG20" s="212"/>
      <c r="AH20" s="139"/>
      <c r="AI20" s="212"/>
    </row>
    <row r="21" spans="1:49" ht="15.75" thickBot="1" x14ac:dyDescent="0.3">
      <c r="A21" s="541"/>
      <c r="B21" s="39" t="s">
        <v>71</v>
      </c>
      <c r="C21" s="423"/>
      <c r="D21" s="424"/>
      <c r="E21" s="424"/>
      <c r="F21" s="424"/>
      <c r="G21" s="424"/>
      <c r="H21" s="424"/>
      <c r="I21" s="424"/>
      <c r="J21" s="425"/>
      <c r="K21" s="104">
        <f>SUM(K20)</f>
        <v>1755606000</v>
      </c>
      <c r="L21" s="186" t="s">
        <v>103</v>
      </c>
      <c r="M21" s="228">
        <f>+K21*M2</f>
        <v>1813336075.3797038</v>
      </c>
      <c r="N21" s="171" t="s">
        <v>103</v>
      </c>
      <c r="O21" s="228">
        <f>+K21*O2</f>
        <v>1872759215.2025044</v>
      </c>
      <c r="P21" s="171" t="s">
        <v>103</v>
      </c>
      <c r="Q21" s="228">
        <f>+O21*Q2</f>
        <v>2061486962.3014581</v>
      </c>
      <c r="R21" s="171" t="s">
        <v>103</v>
      </c>
      <c r="S21" s="228"/>
      <c r="T21" s="171" t="s">
        <v>103</v>
      </c>
      <c r="U21" s="228"/>
      <c r="V21" s="171" t="s">
        <v>103</v>
      </c>
      <c r="W21" s="228"/>
      <c r="X21" s="171" t="s">
        <v>103</v>
      </c>
      <c r="Y21" s="228"/>
      <c r="Z21" s="171" t="s">
        <v>103</v>
      </c>
      <c r="AA21" s="228"/>
      <c r="AB21" s="171" t="s">
        <v>103</v>
      </c>
      <c r="AC21" s="228"/>
      <c r="AD21" s="171" t="s">
        <v>103</v>
      </c>
      <c r="AE21" s="228"/>
      <c r="AF21" s="171" t="s">
        <v>103</v>
      </c>
      <c r="AG21" s="228"/>
      <c r="AH21" s="171" t="s">
        <v>103</v>
      </c>
      <c r="AI21" s="228"/>
    </row>
    <row r="22" spans="1:49" ht="37.5" customHeight="1" thickBot="1" x14ac:dyDescent="0.3">
      <c r="A22" s="541"/>
      <c r="B22" s="37" t="s">
        <v>98</v>
      </c>
      <c r="C22" s="36" t="s">
        <v>183</v>
      </c>
      <c r="D22" s="429"/>
      <c r="E22" s="430"/>
      <c r="F22" s="430"/>
      <c r="G22" s="430"/>
      <c r="H22" s="430"/>
      <c r="I22" s="430"/>
      <c r="J22" s="431"/>
      <c r="K22" s="103">
        <f>+K21*12%</f>
        <v>210672720</v>
      </c>
      <c r="L22" s="188" t="s">
        <v>183</v>
      </c>
      <c r="M22" s="187">
        <f>+M21*12%</f>
        <v>217600329.04556444</v>
      </c>
      <c r="N22" s="45" t="s">
        <v>183</v>
      </c>
      <c r="O22" s="187">
        <f>+O21*12%</f>
        <v>224731105.82430053</v>
      </c>
      <c r="P22" s="45" t="s">
        <v>183</v>
      </c>
      <c r="Q22" s="187">
        <f>+Q21*12%</f>
        <v>247378435.47617495</v>
      </c>
      <c r="R22" s="45" t="s">
        <v>107</v>
      </c>
      <c r="S22" s="187">
        <f>+IF(R22="Consultoria (25%)",S21*25%,0)+IF(R22="Obra (30%)",S21*30%,0)+IF(R22="Directo (20%)",S21*20%,0)+IF(R22="No aplica",0,0)+IF(R22="Directo (10%)",S21*10%,0)</f>
        <v>0</v>
      </c>
      <c r="T22" s="45" t="s">
        <v>107</v>
      </c>
      <c r="U22" s="187">
        <f>+IF(T22="Consultoria (25%)",U21*25%,0)+IF(T22="Obra (30%)",U21*30%,0)+IF(T22="Directo (20%)",U21*20%,0)+IF(T22="No aplica",0,0)+IF(T22="Directo (10%)",U21*10%,0)</f>
        <v>0</v>
      </c>
      <c r="V22" s="45" t="s">
        <v>107</v>
      </c>
      <c r="W22" s="187">
        <f>+IF(V22="Consultoria (25%)",W21*25%,0)+IF(V22="Obra (30%)",W21*30%,0)+IF(V22="Directo (20%)",W21*20%,0)+IF(V22="No aplica",0,0)+IF(V22="Directo (10%)",W21*10%,0)</f>
        <v>0</v>
      </c>
      <c r="X22" s="45" t="s">
        <v>107</v>
      </c>
      <c r="Y22" s="187">
        <f>+IF(X22="Consultoria (25%)",Y21*25%,0)+IF(X22="Obra (30%)",Y21*30%,0)+IF(X22="Directo (20%)",Y21*20%,0)+IF(X22="No aplica",0,0)+IF(X22="Directo (10%)",Y21*10%,0)</f>
        <v>0</v>
      </c>
      <c r="Z22" s="45" t="s">
        <v>107</v>
      </c>
      <c r="AA22" s="187">
        <f>+IF(Z22="Consultoria (25%)",AA21*25%,0)+IF(Z22="Obra (30%)",AA21*30%,0)+IF(Z22="Directo (20%)",AA21*20%,0)+IF(Z22="No aplica",0,0)+IF(Z22="Directo (10%)",AA21*10%,0)</f>
        <v>0</v>
      </c>
      <c r="AB22" s="45" t="s">
        <v>107</v>
      </c>
      <c r="AC22" s="187">
        <f>+IF(AB22="Consultoria (25%)",AC21*25%,0)+IF(AB22="Obra (30%)",AC21*30%,0)+IF(AB22="Directo (20%)",AC21*20%,0)+IF(AB22="No aplica",0,0)+IF(AB22="Directo (10%)",AC21*10%,0)</f>
        <v>0</v>
      </c>
      <c r="AD22" s="45" t="s">
        <v>107</v>
      </c>
      <c r="AE22" s="187">
        <f>+IF(AD22="Consultoria (25%)",AE21*25%,0)+IF(AD22="Obra (30%)",AE21*30%,0)+IF(AD22="Directo (20%)",AE21*20%,0)+IF(AD22="No aplica",0,0)+IF(AD22="Directo (10%)",AE21*10%,0)</f>
        <v>0</v>
      </c>
      <c r="AF22" s="45" t="s">
        <v>107</v>
      </c>
      <c r="AG22" s="187">
        <f>+IF(AF22="Consultoria (25%)",AG21*25%,0)+IF(AF22="Obra (30%)",AG21*30%,0)+IF(AF22="Directo (20%)",AG21*20%,0)+IF(AF22="No aplica",0,0)+IF(AF22="Directo (10%)",AG21*10%,0)</f>
        <v>0</v>
      </c>
      <c r="AH22" s="45" t="s">
        <v>107</v>
      </c>
      <c r="AI22" s="187">
        <f>+IF(AH22="Consultoria (25%)",AI21*25%,0)+IF(AH22="Obra (30%)",AI21*30%,0)+IF(AH22="Directo (20%)",AI21*20%,0)+IF(AH22="No aplica",0,0)+IF(AH22="Directo (10%)",AI21*10%,0)</f>
        <v>0</v>
      </c>
      <c r="AO22" s="403"/>
      <c r="AP22" s="403"/>
      <c r="AQ22" s="403"/>
      <c r="AR22" s="570" t="s">
        <v>184</v>
      </c>
      <c r="AS22" s="473"/>
      <c r="AT22" s="473"/>
      <c r="AU22" s="473"/>
      <c r="AV22" s="473"/>
      <c r="AW22" s="473"/>
    </row>
    <row r="23" spans="1:49" ht="30.75" thickBot="1" x14ac:dyDescent="0.3">
      <c r="A23" s="541"/>
      <c r="B23" s="37" t="s">
        <v>93</v>
      </c>
      <c r="C23" s="36" t="s">
        <v>70</v>
      </c>
      <c r="D23" s="507"/>
      <c r="E23" s="508"/>
      <c r="F23" s="508"/>
      <c r="G23" s="508"/>
      <c r="H23" s="508"/>
      <c r="I23" s="508"/>
      <c r="J23" s="509"/>
      <c r="K23" s="103">
        <f>+IF(C23="si",K21*10%,0)</f>
        <v>0</v>
      </c>
      <c r="L23" s="188" t="s">
        <v>70</v>
      </c>
      <c r="M23" s="187">
        <f>+IF(L23="si",M21*10%,0)</f>
        <v>0</v>
      </c>
      <c r="N23" s="45" t="s">
        <v>70</v>
      </c>
      <c r="O23" s="187">
        <f>+IF(N23="si",O21*10%,0)</f>
        <v>0</v>
      </c>
      <c r="P23" s="45" t="s">
        <v>70</v>
      </c>
      <c r="Q23" s="187">
        <f>+IF(P23="si",Q21*10%,0)</f>
        <v>0</v>
      </c>
      <c r="R23" s="45" t="s">
        <v>70</v>
      </c>
      <c r="S23" s="187">
        <f>+IF(R23="si",S21*10%,0)</f>
        <v>0</v>
      </c>
      <c r="T23" s="45" t="s">
        <v>70</v>
      </c>
      <c r="U23" s="187">
        <f>+IF(T23="si",U21*10%,0)</f>
        <v>0</v>
      </c>
      <c r="V23" s="45" t="s">
        <v>70</v>
      </c>
      <c r="W23" s="187">
        <f>+IF(V23="si",W21*10%,0)</f>
        <v>0</v>
      </c>
      <c r="X23" s="45" t="s">
        <v>70</v>
      </c>
      <c r="Y23" s="187">
        <f>+IF(X23="si",Y21*10%,0)</f>
        <v>0</v>
      </c>
      <c r="Z23" s="45" t="s">
        <v>70</v>
      </c>
      <c r="AA23" s="187">
        <f>+IF(Z23="si",AA21*10%,0)</f>
        <v>0</v>
      </c>
      <c r="AB23" s="45" t="s">
        <v>70</v>
      </c>
      <c r="AC23" s="187">
        <f>+IF(AB23="si",AC21*10%,0)</f>
        <v>0</v>
      </c>
      <c r="AD23" s="45" t="s">
        <v>70</v>
      </c>
      <c r="AE23" s="187">
        <f>+IF(AD23="si",AE21*10%,0)</f>
        <v>0</v>
      </c>
      <c r="AF23" s="45" t="s">
        <v>70</v>
      </c>
      <c r="AG23" s="187">
        <f>+IF(AF23="si",AG21*10%,0)</f>
        <v>0</v>
      </c>
      <c r="AH23" s="45" t="s">
        <v>70</v>
      </c>
      <c r="AI23" s="187">
        <f>+IF(AH23="si",AI21*10%,0)</f>
        <v>0</v>
      </c>
    </row>
    <row r="24" spans="1:49" ht="46.5" customHeight="1" thickBot="1" x14ac:dyDescent="0.3">
      <c r="A24" s="541"/>
      <c r="B24" s="37" t="s">
        <v>94</v>
      </c>
      <c r="C24" s="36" t="s">
        <v>70</v>
      </c>
      <c r="D24" s="507"/>
      <c r="E24" s="508"/>
      <c r="F24" s="508"/>
      <c r="G24" s="508"/>
      <c r="H24" s="508"/>
      <c r="I24" s="508"/>
      <c r="J24" s="509"/>
      <c r="K24" s="103">
        <f>+IF(C24="si",K21*7%,0)</f>
        <v>0</v>
      </c>
      <c r="L24" s="188" t="s">
        <v>70</v>
      </c>
      <c r="M24" s="187">
        <f>+IF(L24="si",M21*7%,0)</f>
        <v>0</v>
      </c>
      <c r="N24" s="45" t="s">
        <v>70</v>
      </c>
      <c r="O24" s="187">
        <f>+IF(N24="si",O21*7%,0)</f>
        <v>0</v>
      </c>
      <c r="P24" s="45" t="s">
        <v>70</v>
      </c>
      <c r="Q24" s="187">
        <f>+IF(P24="si",Q21*7%,0)</f>
        <v>0</v>
      </c>
      <c r="R24" s="45" t="s">
        <v>70</v>
      </c>
      <c r="S24" s="187">
        <f>+IF(R24="si",S21*7%,0)</f>
        <v>0</v>
      </c>
      <c r="T24" s="45" t="s">
        <v>70</v>
      </c>
      <c r="U24" s="187">
        <f>+IF(T24="si",U21*7%,0)</f>
        <v>0</v>
      </c>
      <c r="V24" s="45" t="s">
        <v>70</v>
      </c>
      <c r="W24" s="187">
        <f>+IF(V24="si",W21*7%,0)</f>
        <v>0</v>
      </c>
      <c r="X24" s="45" t="s">
        <v>70</v>
      </c>
      <c r="Y24" s="187">
        <f>+IF(X24="si",Y21*7%,0)</f>
        <v>0</v>
      </c>
      <c r="Z24" s="45" t="s">
        <v>70</v>
      </c>
      <c r="AA24" s="187">
        <f>+IF(Z24="si",AA21*7%,0)</f>
        <v>0</v>
      </c>
      <c r="AB24" s="45" t="s">
        <v>70</v>
      </c>
      <c r="AC24" s="187">
        <f>+IF(AB24="si",AC21*7%,0)</f>
        <v>0</v>
      </c>
      <c r="AD24" s="45" t="s">
        <v>70</v>
      </c>
      <c r="AE24" s="187">
        <f>+IF(AD24="si",AE21*7%,0)</f>
        <v>0</v>
      </c>
      <c r="AF24" s="45" t="s">
        <v>70</v>
      </c>
      <c r="AG24" s="187">
        <f>+IF(AF24="si",AG21*7%,0)</f>
        <v>0</v>
      </c>
      <c r="AH24" s="45" t="s">
        <v>70</v>
      </c>
      <c r="AI24" s="187">
        <f>+IF(AH24="si",AI21*7%,0)</f>
        <v>0</v>
      </c>
    </row>
    <row r="25" spans="1:49" ht="19.5" customHeight="1" thickBot="1" x14ac:dyDescent="0.3">
      <c r="A25" s="542"/>
      <c r="B25" s="37" t="s">
        <v>95</v>
      </c>
      <c r="C25" s="36" t="s">
        <v>70</v>
      </c>
      <c r="D25" s="432"/>
      <c r="E25" s="433"/>
      <c r="F25" s="433"/>
      <c r="G25" s="433"/>
      <c r="H25" s="433"/>
      <c r="I25" s="433"/>
      <c r="J25" s="434"/>
      <c r="K25" s="127">
        <f>+IF(C25="si",K21*5%,0)</f>
        <v>0</v>
      </c>
      <c r="L25" s="188" t="s">
        <v>70</v>
      </c>
      <c r="M25" s="187">
        <f>+IF(L25="si",M21*5%,0)</f>
        <v>0</v>
      </c>
      <c r="N25" s="45" t="s">
        <v>70</v>
      </c>
      <c r="O25" s="187">
        <f>+IF(N25="si",O21*5%,0)</f>
        <v>0</v>
      </c>
      <c r="P25" s="45" t="s">
        <v>70</v>
      </c>
      <c r="Q25" s="187">
        <f>+IF(P25="si",Q21*5%,0)</f>
        <v>0</v>
      </c>
      <c r="R25" s="45" t="s">
        <v>70</v>
      </c>
      <c r="S25" s="187">
        <f>+IF(R25="si",S21*5%,0)</f>
        <v>0</v>
      </c>
      <c r="T25" s="45" t="s">
        <v>70</v>
      </c>
      <c r="U25" s="187">
        <f>+IF(T25="si",U21*5%,0)</f>
        <v>0</v>
      </c>
      <c r="V25" s="45" t="s">
        <v>70</v>
      </c>
      <c r="W25" s="187">
        <f>+IF(V25="si",W21*5%,0)</f>
        <v>0</v>
      </c>
      <c r="X25" s="45" t="s">
        <v>70</v>
      </c>
      <c r="Y25" s="187">
        <f>+IF(X25="si",Y21*5%,0)</f>
        <v>0</v>
      </c>
      <c r="Z25" s="45" t="s">
        <v>70</v>
      </c>
      <c r="AA25" s="187">
        <f>+IF(Z25="si",AA21*5%,0)</f>
        <v>0</v>
      </c>
      <c r="AB25" s="45" t="s">
        <v>70</v>
      </c>
      <c r="AC25" s="187">
        <f>+IF(AB25="si",AC21*5%,0)</f>
        <v>0</v>
      </c>
      <c r="AD25" s="45" t="s">
        <v>70</v>
      </c>
      <c r="AE25" s="187">
        <f>+IF(AD25="si",AE21*5%,0)</f>
        <v>0</v>
      </c>
      <c r="AF25" s="45" t="s">
        <v>70</v>
      </c>
      <c r="AG25" s="187">
        <f>+IF(AF25="si",AG21*5%,0)</f>
        <v>0</v>
      </c>
      <c r="AH25" s="45" t="s">
        <v>70</v>
      </c>
      <c r="AI25" s="187">
        <f>+IF(AH25="si",AI21*5%,0)</f>
        <v>0</v>
      </c>
    </row>
    <row r="26" spans="1:49" s="91" customFormat="1" ht="15.75" thickBot="1" x14ac:dyDescent="0.3">
      <c r="A26" s="426" t="s">
        <v>102</v>
      </c>
      <c r="B26" s="427"/>
      <c r="C26" s="427"/>
      <c r="D26" s="427"/>
      <c r="E26" s="427"/>
      <c r="F26" s="427"/>
      <c r="G26" s="427"/>
      <c r="H26" s="427"/>
      <c r="I26" s="427"/>
      <c r="J26" s="428"/>
      <c r="K26" s="108">
        <f>SUM(K21:K25)</f>
        <v>1966278720</v>
      </c>
      <c r="L26" s="194"/>
      <c r="M26" s="199">
        <f>SUM(M21:M25)</f>
        <v>2030936404.4252682</v>
      </c>
      <c r="N26" s="203"/>
      <c r="O26" s="199">
        <f>SUM(O21:O25)</f>
        <v>2097490321.0268049</v>
      </c>
      <c r="P26" s="203"/>
      <c r="Q26" s="199">
        <f>SUM(Q21:Q25)</f>
        <v>2308865397.7776332</v>
      </c>
      <c r="R26" s="203"/>
      <c r="S26" s="199">
        <f>SUM(S21:S25)</f>
        <v>0</v>
      </c>
      <c r="T26" s="203"/>
      <c r="U26" s="199">
        <f>SUM(U21:U25)</f>
        <v>0</v>
      </c>
      <c r="V26" s="203"/>
      <c r="W26" s="199">
        <f>SUM(W21:W25)</f>
        <v>0</v>
      </c>
      <c r="X26" s="203"/>
      <c r="Y26" s="199">
        <f>SUM(Y21:Y25)</f>
        <v>0</v>
      </c>
      <c r="Z26" s="203"/>
      <c r="AA26" s="199">
        <f>SUM(AA21:AA25)</f>
        <v>0</v>
      </c>
      <c r="AB26" s="203"/>
      <c r="AC26" s="199">
        <f>SUM(AC21:AC25)</f>
        <v>0</v>
      </c>
      <c r="AD26" s="203"/>
      <c r="AE26" s="199">
        <f>SUM(AE21:AE25)</f>
        <v>0</v>
      </c>
      <c r="AF26" s="203"/>
      <c r="AG26" s="199">
        <f>SUM(AG21:AG25)</f>
        <v>0</v>
      </c>
      <c r="AH26" s="203"/>
      <c r="AI26" s="199">
        <f>SUM(AI21:AI25)</f>
        <v>0</v>
      </c>
      <c r="AJ26" s="49"/>
      <c r="AK26" s="49"/>
      <c r="AL26" s="49"/>
      <c r="AM26" s="49"/>
      <c r="AN26" s="49"/>
      <c r="AO26" s="49"/>
      <c r="AP26" s="49"/>
      <c r="AQ26" s="49"/>
      <c r="AR26" s="49"/>
      <c r="AS26" s="49"/>
      <c r="AT26" s="49"/>
      <c r="AU26" s="49"/>
      <c r="AV26" s="49"/>
      <c r="AW26" s="49"/>
    </row>
    <row r="27" spans="1:49" ht="66.75" customHeight="1" thickBot="1" x14ac:dyDescent="0.3">
      <c r="A27" s="549" t="s">
        <v>176</v>
      </c>
      <c r="B27" s="383"/>
      <c r="C27" s="44"/>
      <c r="D27" s="43"/>
      <c r="E27" s="43">
        <v>32</v>
      </c>
      <c r="F27" s="41" t="str">
        <f>VLOOKUP(E27,HONORARIOS!A11:G50,2,0)</f>
        <v>Compra predios y restauración</v>
      </c>
      <c r="G27" s="43">
        <v>116.75</v>
      </c>
      <c r="H27" s="111">
        <f>VLOOKUP(E27,HONORARIOS!A11:G50,5,0)</f>
        <v>90000000</v>
      </c>
      <c r="I27" s="111">
        <f>+H27*G27</f>
        <v>10507500000</v>
      </c>
      <c r="J27" s="43">
        <v>1</v>
      </c>
      <c r="K27" s="111">
        <f>+I27*J27</f>
        <v>10507500000</v>
      </c>
      <c r="L27" s="208"/>
      <c r="M27" s="226"/>
      <c r="N27" s="151"/>
      <c r="O27" s="212"/>
      <c r="P27" s="139"/>
      <c r="Q27" s="212"/>
      <c r="R27" s="139"/>
      <c r="S27" s="212"/>
      <c r="T27" s="139"/>
      <c r="U27" s="212"/>
      <c r="V27" s="139"/>
      <c r="W27" s="212"/>
      <c r="X27" s="139"/>
      <c r="Y27" s="212"/>
      <c r="Z27" s="139"/>
      <c r="AA27" s="212"/>
      <c r="AB27" s="139"/>
      <c r="AC27" s="212"/>
      <c r="AD27" s="139"/>
      <c r="AE27" s="212"/>
      <c r="AF27" s="139"/>
      <c r="AG27" s="212"/>
      <c r="AH27" s="139"/>
      <c r="AI27" s="212"/>
      <c r="AO27" s="403"/>
      <c r="AP27" s="403"/>
      <c r="AQ27" s="403"/>
      <c r="AR27" s="570" t="s">
        <v>186</v>
      </c>
      <c r="AS27" s="473"/>
      <c r="AT27" s="473"/>
      <c r="AU27" s="473"/>
      <c r="AV27" s="473"/>
      <c r="AW27" s="473"/>
    </row>
    <row r="28" spans="1:49" ht="15.75" thickBot="1" x14ac:dyDescent="0.3">
      <c r="A28" s="550"/>
      <c r="B28" s="384" t="s">
        <v>71</v>
      </c>
      <c r="C28" s="546"/>
      <c r="D28" s="547"/>
      <c r="E28" s="547"/>
      <c r="F28" s="547"/>
      <c r="G28" s="547"/>
      <c r="H28" s="547"/>
      <c r="I28" s="547"/>
      <c r="J28" s="548"/>
      <c r="K28" s="385">
        <f>+SUM(K27:K27)</f>
        <v>10507500000</v>
      </c>
      <c r="L28" s="186" t="s">
        <v>103</v>
      </c>
      <c r="M28" s="228">
        <f>($K$28*M2)*10%</f>
        <v>1085302101.4995527</v>
      </c>
      <c r="N28" s="171" t="s">
        <v>103</v>
      </c>
      <c r="O28" s="228">
        <f>($K$28*O2)*10%</f>
        <v>1120867521.1716249</v>
      </c>
      <c r="P28" s="171" t="s">
        <v>103</v>
      </c>
      <c r="Q28" s="228">
        <f>($K$28*Q2)*10%</f>
        <v>1156639576.5426965</v>
      </c>
      <c r="R28" s="171" t="s">
        <v>103</v>
      </c>
      <c r="S28" s="228">
        <f>($K$28*S2)*10%</f>
        <v>1193593608.2859805</v>
      </c>
      <c r="T28" s="171" t="s">
        <v>103</v>
      </c>
      <c r="U28" s="228">
        <f>($K$28*U2)*10%</f>
        <v>1231308667.5340071</v>
      </c>
      <c r="V28" s="171" t="s">
        <v>103</v>
      </c>
      <c r="W28" s="228">
        <f>($K$28*W2)*10%</f>
        <v>1269851991.5913849</v>
      </c>
      <c r="X28" s="171" t="s">
        <v>103</v>
      </c>
      <c r="Y28" s="228">
        <f>($K$28*Y2)*10%</f>
        <v>1309011527.5167868</v>
      </c>
      <c r="Z28" s="171" t="s">
        <v>103</v>
      </c>
      <c r="AA28" s="228">
        <f>($K$28*AA2)*10%</f>
        <v>1348744791.5820372</v>
      </c>
      <c r="AB28" s="171" t="s">
        <v>103</v>
      </c>
      <c r="AC28" s="228">
        <f>($K$28*AC2)*10%</f>
        <v>1389558285.3208022</v>
      </c>
      <c r="AD28" s="171" t="s">
        <v>103</v>
      </c>
      <c r="AE28" s="228">
        <f>($K$28*AE2)*10%</f>
        <v>1432342369.7928257</v>
      </c>
      <c r="AF28" s="171" t="s">
        <v>103</v>
      </c>
      <c r="AG28" s="228"/>
      <c r="AH28" s="171" t="s">
        <v>103</v>
      </c>
      <c r="AI28" s="228"/>
    </row>
    <row r="29" spans="1:49" ht="30.75" thickBot="1" x14ac:dyDescent="0.3">
      <c r="A29" s="550"/>
      <c r="B29" s="82" t="s">
        <v>98</v>
      </c>
      <c r="C29" s="83" t="s">
        <v>107</v>
      </c>
      <c r="D29" s="551"/>
      <c r="E29" s="552"/>
      <c r="F29" s="552"/>
      <c r="G29" s="552"/>
      <c r="H29" s="552"/>
      <c r="I29" s="552"/>
      <c r="J29" s="553"/>
      <c r="K29" s="111">
        <f>+IF(C29="Consultoria (25%)",K28*25%,0)+IF(C29="Obra (30%)",K28*30%,0)+IF(C29="Directo (20%)",K28*20%,0)+IF(C29="No aplica",0,0)+IF(C29="Directo (10%)",K28*10%,0)</f>
        <v>0</v>
      </c>
      <c r="L29" s="188" t="s">
        <v>107</v>
      </c>
      <c r="M29" s="187">
        <f>+IF(L29="Consultoria (25%)",M28*25%,0)+IF(L29="Obra (30%)",M28*30%,0)+IF(L29="Directo (20%)",M28*20%,0)+IF(L29="No aplica",0,0)+IF(L29="Directo (10%)",M28*10%,0)</f>
        <v>0</v>
      </c>
      <c r="N29" s="45" t="s">
        <v>107</v>
      </c>
      <c r="O29" s="187">
        <f>+IF(N29="Consultoria (25%)",O28*25%,0)+IF(N29="Obra (30%)",O28*30%,0)+IF(N29="Directo (20%)",O28*20%,0)+IF(N29="No aplica",0,0)+IF(N29="Directo (10%)",O28*10%,0)</f>
        <v>0</v>
      </c>
      <c r="P29" s="45" t="s">
        <v>107</v>
      </c>
      <c r="Q29" s="187">
        <f>+IF(P29="Consultoria (25%)",Q28*25%,0)+IF(P29="Obra (30%)",Q28*30%,0)+IF(P29="Directo (20%)",Q28*20%,0)+IF(P29="No aplica",0,0)+IF(P29="Directo (10%)",Q28*10%,0)</f>
        <v>0</v>
      </c>
      <c r="R29" s="45" t="s">
        <v>107</v>
      </c>
      <c r="S29" s="187">
        <f>+IF(R29="Consultoria (25%)",S28*25%,0)+IF(R29="Obra (30%)",S28*30%,0)+IF(R29="Directo (20%)",S28*20%,0)+IF(R29="No aplica",0,0)+IF(R29="Directo (10%)",S28*10%,0)</f>
        <v>0</v>
      </c>
      <c r="T29" s="45" t="s">
        <v>107</v>
      </c>
      <c r="U29" s="187">
        <f>+IF(T29="Consultoria (25%)",U28*25%,0)+IF(T29="Obra (30%)",U28*30%,0)+IF(T29="Directo (20%)",U28*20%,0)+IF(T29="No aplica",0,0)+IF(T29="Directo (10%)",U28*10%,0)</f>
        <v>0</v>
      </c>
      <c r="V29" s="45" t="s">
        <v>107</v>
      </c>
      <c r="W29" s="187">
        <f>+IF(V29="Consultoria (25%)",W28*25%,0)+IF(V29="Obra (30%)",W28*30%,0)+IF(V29="Directo (20%)",W28*20%,0)+IF(V29="No aplica",0,0)+IF(V29="Directo (10%)",W28*10%,0)</f>
        <v>0</v>
      </c>
      <c r="X29" s="45" t="s">
        <v>107</v>
      </c>
      <c r="Y29" s="187">
        <f>+IF(X29="Consultoria (25%)",Y28*25%,0)+IF(X29="Obra (30%)",Y28*30%,0)+IF(X29="Directo (20%)",Y28*20%,0)+IF(X29="No aplica",0,0)+IF(X29="Directo (10%)",Y28*10%,0)</f>
        <v>0</v>
      </c>
      <c r="Z29" s="45" t="s">
        <v>107</v>
      </c>
      <c r="AA29" s="187">
        <f>+IF(Z29="Consultoria (25%)",AA28*25%,0)+IF(Z29="Obra (30%)",AA28*30%,0)+IF(Z29="Directo (20%)",AA28*20%,0)+IF(Z29="No aplica",0,0)+IF(Z29="Directo (10%)",AA28*10%,0)</f>
        <v>0</v>
      </c>
      <c r="AB29" s="45" t="s">
        <v>107</v>
      </c>
      <c r="AC29" s="187">
        <f>+IF(AB29="Consultoria (25%)",AC28*25%,0)+IF(AB29="Obra (30%)",AC28*30%,0)+IF(AB29="Directo (20%)",AC28*20%,0)+IF(AB29="No aplica",0,0)+IF(AB29="Directo (10%)",AC28*10%,0)</f>
        <v>0</v>
      </c>
      <c r="AD29" s="45" t="s">
        <v>107</v>
      </c>
      <c r="AE29" s="187">
        <f>+IF(AD29="Consultoria (25%)",AE28*25%,0)+IF(AD29="Obra (30%)",AE28*30%,0)+IF(AD29="Directo (20%)",AE28*20%,0)+IF(AD29="No aplica",0,0)+IF(AD29="Directo (10%)",AE28*10%,0)</f>
        <v>0</v>
      </c>
      <c r="AF29" s="45" t="s">
        <v>107</v>
      </c>
      <c r="AG29" s="187">
        <f>+IF(AF29="Consultoria (25%)",AG28*25%,0)+IF(AF29="Obra (30%)",AG28*30%,0)+IF(AF29="Directo (20%)",AG28*20%,0)+IF(AF29="No aplica",0,0)+IF(AF29="Directo (10%)",AG28*10%,0)</f>
        <v>0</v>
      </c>
      <c r="AH29" s="45" t="s">
        <v>107</v>
      </c>
      <c r="AI29" s="187">
        <f>+IF(AH29="Consultoria (25%)",AI28*25%,0)+IF(AH29="Obra (30%)",AI28*30%,0)+IF(AH29="Directo (20%)",AI28*20%,0)+IF(AH29="No aplica",0,0)+IF(AH29="Directo (10%)",AI28*10%,0)</f>
        <v>0</v>
      </c>
    </row>
    <row r="30" spans="1:49" ht="30.75" thickBot="1" x14ac:dyDescent="0.3">
      <c r="A30" s="550"/>
      <c r="B30" s="82" t="s">
        <v>93</v>
      </c>
      <c r="C30" s="83" t="s">
        <v>70</v>
      </c>
      <c r="D30" s="551"/>
      <c r="E30" s="552"/>
      <c r="F30" s="552"/>
      <c r="G30" s="552"/>
      <c r="H30" s="552"/>
      <c r="I30" s="552"/>
      <c r="J30" s="553"/>
      <c r="K30" s="111">
        <f>+IF(C30="si",K28*10%,0)</f>
        <v>0</v>
      </c>
      <c r="L30" s="188" t="s">
        <v>70</v>
      </c>
      <c r="M30" s="187">
        <f>+IF(L30="si",M28*10%,0)</f>
        <v>0</v>
      </c>
      <c r="N30" s="45" t="s">
        <v>70</v>
      </c>
      <c r="O30" s="187">
        <f>+IF(N30="si",O28*10%,0)</f>
        <v>0</v>
      </c>
      <c r="P30" s="45" t="s">
        <v>70</v>
      </c>
      <c r="Q30" s="187">
        <f>+IF(P30="si",Q28*10%,0)</f>
        <v>0</v>
      </c>
      <c r="R30" s="45" t="s">
        <v>70</v>
      </c>
      <c r="S30" s="187">
        <f>+IF(R30="si",S28*10%,0)</f>
        <v>0</v>
      </c>
      <c r="T30" s="45" t="s">
        <v>70</v>
      </c>
      <c r="U30" s="187">
        <f>+IF(T30="si",U28*10%,0)</f>
        <v>0</v>
      </c>
      <c r="V30" s="45" t="s">
        <v>70</v>
      </c>
      <c r="W30" s="187">
        <f>+IF(V30="si",W28*10%,0)</f>
        <v>0</v>
      </c>
      <c r="X30" s="45" t="s">
        <v>70</v>
      </c>
      <c r="Y30" s="187">
        <f>+IF(X30="si",Y28*10%,0)</f>
        <v>0</v>
      </c>
      <c r="Z30" s="45" t="s">
        <v>70</v>
      </c>
      <c r="AA30" s="187">
        <f>+IF(Z30="si",AA28*10%,0)</f>
        <v>0</v>
      </c>
      <c r="AB30" s="45" t="s">
        <v>70</v>
      </c>
      <c r="AC30" s="187">
        <f>+IF(AB30="si",AC28*10%,0)</f>
        <v>0</v>
      </c>
      <c r="AD30" s="45" t="s">
        <v>70</v>
      </c>
      <c r="AE30" s="187">
        <f>+IF(AD30="si",AE28*10%,0)</f>
        <v>0</v>
      </c>
      <c r="AF30" s="45" t="s">
        <v>70</v>
      </c>
      <c r="AG30" s="187">
        <f>+IF(AF30="si",AG28*10%,0)</f>
        <v>0</v>
      </c>
      <c r="AH30" s="45" t="s">
        <v>70</v>
      </c>
      <c r="AI30" s="187">
        <f>+IF(AH30="si",AI28*10%,0)</f>
        <v>0</v>
      </c>
    </row>
    <row r="31" spans="1:49" ht="39" customHeight="1" thickBot="1" x14ac:dyDescent="0.3">
      <c r="A31" s="550"/>
      <c r="B31" s="82" t="s">
        <v>94</v>
      </c>
      <c r="C31" s="83" t="s">
        <v>70</v>
      </c>
      <c r="D31" s="551"/>
      <c r="E31" s="552"/>
      <c r="F31" s="552"/>
      <c r="G31" s="552"/>
      <c r="H31" s="552"/>
      <c r="I31" s="552"/>
      <c r="J31" s="553"/>
      <c r="K31" s="111">
        <f>+IF(C31="si",K28*7%,0)</f>
        <v>0</v>
      </c>
      <c r="L31" s="188" t="s">
        <v>70</v>
      </c>
      <c r="M31" s="187">
        <f>+IF(L31="si",M28*7%,0)</f>
        <v>0</v>
      </c>
      <c r="N31" s="45" t="s">
        <v>70</v>
      </c>
      <c r="O31" s="187">
        <f>+IF(N31="si",O28*7%,0)</f>
        <v>0</v>
      </c>
      <c r="P31" s="45" t="s">
        <v>70</v>
      </c>
      <c r="Q31" s="187">
        <f>+IF(P31="si",Q28*7%,0)</f>
        <v>0</v>
      </c>
      <c r="R31" s="45" t="s">
        <v>70</v>
      </c>
      <c r="S31" s="187">
        <f>+IF(R31="si",S28*7%,0)</f>
        <v>0</v>
      </c>
      <c r="T31" s="45" t="s">
        <v>70</v>
      </c>
      <c r="U31" s="187">
        <f>+IF(T31="si",U28*7%,0)</f>
        <v>0</v>
      </c>
      <c r="V31" s="45" t="s">
        <v>70</v>
      </c>
      <c r="W31" s="187">
        <f>+IF(V31="si",W28*7%,0)</f>
        <v>0</v>
      </c>
      <c r="X31" s="45" t="s">
        <v>70</v>
      </c>
      <c r="Y31" s="187">
        <f>+IF(X31="si",Y28*7%,0)</f>
        <v>0</v>
      </c>
      <c r="Z31" s="45" t="s">
        <v>70</v>
      </c>
      <c r="AA31" s="187">
        <f>+IF(Z31="si",AA28*7%,0)</f>
        <v>0</v>
      </c>
      <c r="AB31" s="45" t="s">
        <v>70</v>
      </c>
      <c r="AC31" s="187">
        <f>+IF(AB31="si",AC28*7%,0)</f>
        <v>0</v>
      </c>
      <c r="AD31" s="45" t="s">
        <v>70</v>
      </c>
      <c r="AE31" s="187">
        <f>+IF(AD31="si",AE28*7%,0)</f>
        <v>0</v>
      </c>
      <c r="AF31" s="45" t="s">
        <v>70</v>
      </c>
      <c r="AG31" s="187">
        <f>+IF(AF31="si",AG28*7%,0)</f>
        <v>0</v>
      </c>
      <c r="AH31" s="45" t="s">
        <v>70</v>
      </c>
      <c r="AI31" s="187">
        <f>+IF(AH31="si",AI28*7%,0)</f>
        <v>0</v>
      </c>
    </row>
    <row r="32" spans="1:49" ht="15.75" thickBot="1" x14ac:dyDescent="0.3">
      <c r="A32" s="550"/>
      <c r="B32" s="82" t="s">
        <v>95</v>
      </c>
      <c r="C32" s="83" t="s">
        <v>70</v>
      </c>
      <c r="D32" s="551"/>
      <c r="E32" s="552"/>
      <c r="F32" s="552"/>
      <c r="G32" s="552"/>
      <c r="H32" s="552"/>
      <c r="I32" s="552"/>
      <c r="J32" s="553"/>
      <c r="K32" s="118">
        <f>+IF(C32="si",K28*5%,0)</f>
        <v>0</v>
      </c>
      <c r="L32" s="188" t="s">
        <v>70</v>
      </c>
      <c r="M32" s="187">
        <f>+IF(L32="si",M28*5%,0)</f>
        <v>0</v>
      </c>
      <c r="N32" s="45" t="s">
        <v>70</v>
      </c>
      <c r="O32" s="187">
        <f>+IF(N32="si",O28*5%,0)</f>
        <v>0</v>
      </c>
      <c r="P32" s="45" t="s">
        <v>70</v>
      </c>
      <c r="Q32" s="187">
        <f>+IF(P32="si",Q28*5%,0)</f>
        <v>0</v>
      </c>
      <c r="R32" s="45" t="s">
        <v>70</v>
      </c>
      <c r="S32" s="187">
        <f>+IF(R32="si",S28*5%,0)</f>
        <v>0</v>
      </c>
      <c r="T32" s="45" t="s">
        <v>70</v>
      </c>
      <c r="U32" s="187">
        <f>+IF(T32="si",U28*5%,0)</f>
        <v>0</v>
      </c>
      <c r="V32" s="45" t="s">
        <v>70</v>
      </c>
      <c r="W32" s="187">
        <f>+IF(V32="si",W28*5%,0)</f>
        <v>0</v>
      </c>
      <c r="X32" s="45" t="s">
        <v>70</v>
      </c>
      <c r="Y32" s="187">
        <f>+IF(X32="si",Y28*5%,0)</f>
        <v>0</v>
      </c>
      <c r="Z32" s="45" t="s">
        <v>70</v>
      </c>
      <c r="AA32" s="187">
        <f>+IF(Z32="si",AA28*5%,0)</f>
        <v>0</v>
      </c>
      <c r="AB32" s="45" t="s">
        <v>70</v>
      </c>
      <c r="AC32" s="187">
        <f>+IF(AB32="si",AC28*5%,0)</f>
        <v>0</v>
      </c>
      <c r="AD32" s="45" t="s">
        <v>70</v>
      </c>
      <c r="AE32" s="187">
        <f>+IF(AD32="si",AE28*5%,0)</f>
        <v>0</v>
      </c>
      <c r="AF32" s="45" t="s">
        <v>70</v>
      </c>
      <c r="AG32" s="187">
        <f>+IF(AF32="si",AG28*5%,0)</f>
        <v>0</v>
      </c>
      <c r="AH32" s="45" t="s">
        <v>70</v>
      </c>
      <c r="AI32" s="187">
        <f>+IF(AH32="si",AI28*5%,0)</f>
        <v>0</v>
      </c>
    </row>
    <row r="33" spans="1:49" s="91" customFormat="1" ht="15.75" thickBot="1" x14ac:dyDescent="0.3">
      <c r="A33" s="426" t="s">
        <v>102</v>
      </c>
      <c r="B33" s="427"/>
      <c r="C33" s="427"/>
      <c r="D33" s="427"/>
      <c r="E33" s="427"/>
      <c r="F33" s="427"/>
      <c r="G33" s="427"/>
      <c r="H33" s="427"/>
      <c r="I33" s="427"/>
      <c r="J33" s="428"/>
      <c r="K33" s="130">
        <f>SUM(K28:K32)</f>
        <v>10507500000</v>
      </c>
      <c r="L33" s="194"/>
      <c r="M33" s="199">
        <f>SUM(M28:M32)</f>
        <v>1085302101.4995527</v>
      </c>
      <c r="N33" s="203"/>
      <c r="O33" s="199">
        <f>SUM(O28:O32)</f>
        <v>1120867521.1716249</v>
      </c>
      <c r="P33" s="203"/>
      <c r="Q33" s="199">
        <f>SUM(Q28:Q32)</f>
        <v>1156639576.5426965</v>
      </c>
      <c r="R33" s="203"/>
      <c r="S33" s="199">
        <f>SUM(S28:S32)</f>
        <v>1193593608.2859805</v>
      </c>
      <c r="T33" s="203"/>
      <c r="U33" s="199">
        <f>SUM(U28:U32)</f>
        <v>1231308667.5340071</v>
      </c>
      <c r="V33" s="203"/>
      <c r="W33" s="199">
        <f>SUM(W28:W32)</f>
        <v>1269851991.5913849</v>
      </c>
      <c r="X33" s="203"/>
      <c r="Y33" s="199">
        <f>SUM(Y28:Y32)</f>
        <v>1309011527.5167868</v>
      </c>
      <c r="Z33" s="203"/>
      <c r="AA33" s="199">
        <f>SUM(AA28:AA32)</f>
        <v>1348744791.5820372</v>
      </c>
      <c r="AB33" s="203"/>
      <c r="AC33" s="199">
        <f>SUM(AC28:AC32)</f>
        <v>1389558285.3208022</v>
      </c>
      <c r="AD33" s="203"/>
      <c r="AE33" s="199">
        <f>SUM(AE28:AE32)</f>
        <v>1432342369.7928257</v>
      </c>
      <c r="AF33" s="203"/>
      <c r="AG33" s="199">
        <f>SUM(AG28:AG32)</f>
        <v>0</v>
      </c>
      <c r="AH33" s="203"/>
      <c r="AI33" s="199">
        <f>SUM(AI28:AI32)</f>
        <v>0</v>
      </c>
      <c r="AJ33" s="49"/>
      <c r="AK33" s="49"/>
      <c r="AL33" s="49"/>
      <c r="AM33" s="49"/>
      <c r="AN33" s="49"/>
      <c r="AO33" s="49"/>
      <c r="AP33" s="49"/>
      <c r="AQ33" s="49"/>
      <c r="AR33" s="49"/>
      <c r="AS33" s="49"/>
      <c r="AT33" s="49"/>
      <c r="AU33" s="49"/>
      <c r="AV33" s="49"/>
      <c r="AW33" s="49"/>
    </row>
    <row r="34" spans="1:49" ht="78" customHeight="1" thickBot="1" x14ac:dyDescent="0.3">
      <c r="A34" s="549" t="s">
        <v>187</v>
      </c>
      <c r="B34" s="554"/>
      <c r="C34" s="556"/>
      <c r="D34" s="558"/>
      <c r="E34" s="43">
        <v>33</v>
      </c>
      <c r="F34" s="42" t="str">
        <f>VLOOKUP(E34,HONORARIOS!A5:G50,2,0)</f>
        <v>Costo directo Jardín Infantil Paticos</v>
      </c>
      <c r="G34" s="43">
        <v>1</v>
      </c>
      <c r="H34" s="111">
        <f>VLOOKUP(E34,HONORARIOS!A5:G50,5,0)</f>
        <v>3480677830</v>
      </c>
      <c r="I34" s="111">
        <f>+H34*G34</f>
        <v>3480677830</v>
      </c>
      <c r="J34" s="43">
        <v>1</v>
      </c>
      <c r="K34" s="111">
        <f>+I34*J34</f>
        <v>3480677830</v>
      </c>
      <c r="L34" s="208"/>
      <c r="M34" s="212"/>
      <c r="N34" s="139"/>
      <c r="O34" s="212"/>
      <c r="P34" s="139"/>
      <c r="Q34" s="212"/>
      <c r="R34" s="139"/>
      <c r="S34" s="212"/>
      <c r="T34" s="139"/>
      <c r="U34" s="212"/>
      <c r="V34" s="139"/>
      <c r="W34" s="212"/>
      <c r="X34" s="139"/>
      <c r="Y34" s="212"/>
      <c r="Z34" s="139"/>
      <c r="AA34" s="212"/>
      <c r="AB34" s="139"/>
      <c r="AC34" s="212"/>
      <c r="AD34" s="139"/>
      <c r="AE34" s="212"/>
      <c r="AF34" s="139"/>
      <c r="AG34" s="212"/>
      <c r="AH34" s="139"/>
      <c r="AI34" s="212"/>
      <c r="AO34" s="403"/>
      <c r="AP34" s="403"/>
      <c r="AQ34" s="403"/>
      <c r="AR34" s="570" t="s">
        <v>190</v>
      </c>
      <c r="AS34" s="473"/>
      <c r="AT34" s="473"/>
      <c r="AU34" s="473"/>
      <c r="AV34" s="473"/>
      <c r="AW34" s="473"/>
    </row>
    <row r="35" spans="1:49" ht="51.75" customHeight="1" thickBot="1" x14ac:dyDescent="0.3">
      <c r="A35" s="550"/>
      <c r="B35" s="555"/>
      <c r="C35" s="557"/>
      <c r="D35" s="559"/>
      <c r="E35" s="43">
        <v>34</v>
      </c>
      <c r="F35" s="42" t="str">
        <f>VLOOKUP(E35,HONORARIOS!A5:G50,2,0)</f>
        <v>Costo Indirecto Jardíin Infantil Paticos</v>
      </c>
      <c r="G35" s="43">
        <v>1</v>
      </c>
      <c r="H35" s="111">
        <f>VLOOKUP(E35,HONORARIOS!A6:G50,5,0)</f>
        <v>1063368170</v>
      </c>
      <c r="I35" s="111">
        <f>+H35*G35</f>
        <v>1063368170</v>
      </c>
      <c r="J35" s="43">
        <v>1</v>
      </c>
      <c r="K35" s="111">
        <f>+I35*J35</f>
        <v>1063368170</v>
      </c>
      <c r="L35" s="208"/>
      <c r="M35" s="212"/>
      <c r="N35" s="139"/>
      <c r="O35" s="212"/>
      <c r="P35" s="139"/>
      <c r="Q35" s="212"/>
      <c r="R35" s="139"/>
      <c r="S35" s="212"/>
      <c r="T35" s="139"/>
      <c r="U35" s="212"/>
      <c r="V35" s="139"/>
      <c r="W35" s="212"/>
      <c r="X35" s="139"/>
      <c r="Y35" s="212"/>
      <c r="Z35" s="139"/>
      <c r="AA35" s="212"/>
      <c r="AB35" s="139"/>
      <c r="AC35" s="212"/>
      <c r="AD35" s="139"/>
      <c r="AE35" s="212"/>
      <c r="AF35" s="139"/>
      <c r="AG35" s="212"/>
      <c r="AH35" s="139"/>
      <c r="AI35" s="212"/>
    </row>
    <row r="36" spans="1:49" ht="18" customHeight="1" thickBot="1" x14ac:dyDescent="0.3">
      <c r="A36" s="550"/>
      <c r="B36" s="384" t="s">
        <v>71</v>
      </c>
      <c r="C36" s="546"/>
      <c r="D36" s="547"/>
      <c r="E36" s="547"/>
      <c r="F36" s="547"/>
      <c r="G36" s="547"/>
      <c r="H36" s="547"/>
      <c r="I36" s="547"/>
      <c r="J36" s="548"/>
      <c r="K36" s="385">
        <f>SUM(K34:K35)</f>
        <v>4544046000</v>
      </c>
      <c r="L36" s="186" t="s">
        <v>103</v>
      </c>
      <c r="M36" s="228">
        <f>+$K$36</f>
        <v>4544046000</v>
      </c>
      <c r="N36" s="171" t="s">
        <v>103</v>
      </c>
      <c r="O36" s="228"/>
      <c r="P36" s="171" t="s">
        <v>103</v>
      </c>
      <c r="Q36" s="228"/>
      <c r="R36" s="171" t="s">
        <v>103</v>
      </c>
      <c r="S36" s="228"/>
      <c r="T36" s="171" t="s">
        <v>103</v>
      </c>
      <c r="U36" s="228"/>
      <c r="V36" s="171" t="s">
        <v>103</v>
      </c>
      <c r="W36" s="228"/>
      <c r="X36" s="171" t="s">
        <v>103</v>
      </c>
      <c r="Y36" s="228"/>
      <c r="Z36" s="171" t="s">
        <v>103</v>
      </c>
      <c r="AA36" s="228"/>
      <c r="AB36" s="171" t="s">
        <v>103</v>
      </c>
      <c r="AC36" s="228"/>
      <c r="AD36" s="171" t="s">
        <v>103</v>
      </c>
      <c r="AE36" s="228"/>
      <c r="AF36" s="171" t="s">
        <v>103</v>
      </c>
      <c r="AG36" s="228"/>
      <c r="AH36" s="171" t="s">
        <v>103</v>
      </c>
      <c r="AI36" s="228"/>
    </row>
    <row r="37" spans="1:49" ht="30.75" thickBot="1" x14ac:dyDescent="0.3">
      <c r="A37" s="550"/>
      <c r="B37" s="82" t="s">
        <v>98</v>
      </c>
      <c r="C37" s="83" t="s">
        <v>107</v>
      </c>
      <c r="D37" s="551"/>
      <c r="E37" s="552"/>
      <c r="F37" s="552"/>
      <c r="G37" s="552"/>
      <c r="H37" s="552"/>
      <c r="I37" s="552"/>
      <c r="J37" s="553"/>
      <c r="K37" s="119">
        <f>+IF(C37="Consultoria (25%)",K36*25%,0)+IF(C37="Obra (30%)",K36*30%,0)+IF(C37="Directo (20%)",K36*20%,0)+IF(C37="No aplica",0,0)+IF(C37="Directo (10%)",K36*10%,0)</f>
        <v>0</v>
      </c>
      <c r="L37" s="188" t="s">
        <v>107</v>
      </c>
      <c r="M37" s="187">
        <f>+IF(L37="Consultoria (25%)",M36*25%,0)+IF(L37="Obra (30%)",M36*30%,0)+IF(L37="Directo (20%)",M36*20%,0)+IF(L37="No aplica",0,0)+IF(L37="Directo (10%)",M36*10%,0)</f>
        <v>0</v>
      </c>
      <c r="N37" s="45" t="s">
        <v>107</v>
      </c>
      <c r="O37" s="187">
        <f>+IF(N37="Consultoria (25%)",O36*25%,0)+IF(N37="Obra (30%)",O36*30%,0)+IF(N37="Directo (20%)",O36*20%,0)+IF(N37="No aplica",0,0)+IF(N37="Directo (10%)",O36*10%,0)</f>
        <v>0</v>
      </c>
      <c r="P37" s="45" t="s">
        <v>107</v>
      </c>
      <c r="Q37" s="187">
        <f>+IF(P37="Consultoria (25%)",Q36*25%,0)+IF(P37="Obra (30%)",Q36*30%,0)+IF(P37="Directo (20%)",Q36*20%,0)+IF(P37="No aplica",0,0)+IF(P37="Directo (10%)",Q36*10%,0)</f>
        <v>0</v>
      </c>
      <c r="R37" s="45" t="s">
        <v>107</v>
      </c>
      <c r="S37" s="187">
        <f>+IF(R37="Consultoria (25%)",S36*25%,0)+IF(R37="Obra (30%)",S36*30%,0)+IF(R37="Directo (20%)",S36*20%,0)+IF(R37="No aplica",0,0)+IF(R37="Directo (10%)",S36*10%,0)</f>
        <v>0</v>
      </c>
      <c r="T37" s="45" t="s">
        <v>107</v>
      </c>
      <c r="U37" s="187">
        <f>+IF(T37="Consultoria (25%)",U36*25%,0)+IF(T37="Obra (30%)",U36*30%,0)+IF(T37="Directo (20%)",U36*20%,0)+IF(T37="No aplica",0,0)+IF(T37="Directo (10%)",U36*10%,0)</f>
        <v>0</v>
      </c>
      <c r="V37" s="45" t="s">
        <v>107</v>
      </c>
      <c r="W37" s="187">
        <f>+IF(V37="Consultoria (25%)",W36*25%,0)+IF(V37="Obra (30%)",W36*30%,0)+IF(V37="Directo (20%)",W36*20%,0)+IF(V37="No aplica",0,0)+IF(V37="Directo (10%)",W36*10%,0)</f>
        <v>0</v>
      </c>
      <c r="X37" s="45" t="s">
        <v>107</v>
      </c>
      <c r="Y37" s="187">
        <f>+IF(X37="Consultoria (25%)",Y36*25%,0)+IF(X37="Obra (30%)",Y36*30%,0)+IF(X37="Directo (20%)",Y36*20%,0)+IF(X37="No aplica",0,0)+IF(X37="Directo (10%)",Y36*10%,0)</f>
        <v>0</v>
      </c>
      <c r="Z37" s="45" t="s">
        <v>107</v>
      </c>
      <c r="AA37" s="187">
        <f>+IF(Z37="Consultoria (25%)",AA36*25%,0)+IF(Z37="Obra (30%)",AA36*30%,0)+IF(Z37="Directo (20%)",AA36*20%,0)+IF(Z37="No aplica",0,0)+IF(Z37="Directo (10%)",AA36*10%,0)</f>
        <v>0</v>
      </c>
      <c r="AB37" s="45" t="s">
        <v>107</v>
      </c>
      <c r="AC37" s="187">
        <f>+IF(AB37="Consultoria (25%)",AC36*25%,0)+IF(AB37="Obra (30%)",AC36*30%,0)+IF(AB37="Directo (20%)",AC36*20%,0)+IF(AB37="No aplica",0,0)+IF(AB37="Directo (10%)",AC36*10%,0)</f>
        <v>0</v>
      </c>
      <c r="AD37" s="45" t="s">
        <v>107</v>
      </c>
      <c r="AE37" s="187">
        <f>+IF(AD37="Consultoria (25%)",AE36*25%,0)+IF(AD37="Obra (30%)",AE36*30%,0)+IF(AD37="Directo (20%)",AE36*20%,0)+IF(AD37="No aplica",0,0)+IF(AD37="Directo (10%)",AE36*10%,0)</f>
        <v>0</v>
      </c>
      <c r="AF37" s="45" t="s">
        <v>107</v>
      </c>
      <c r="AG37" s="187">
        <f>+IF(AF37="Consultoria (25%)",AG36*25%,0)+IF(AF37="Obra (30%)",AG36*30%,0)+IF(AF37="Directo (20%)",AG36*20%,0)+IF(AF37="No aplica",0,0)+IF(AF37="Directo (10%)",AG36*10%,0)</f>
        <v>0</v>
      </c>
      <c r="AH37" s="45" t="s">
        <v>107</v>
      </c>
      <c r="AI37" s="187">
        <f>+IF(AH37="Consultoria (25%)",AI36*25%,0)+IF(AH37="Obra (30%)",AI36*30%,0)+IF(AH37="Directo (20%)",AI36*20%,0)+IF(AH37="No aplica",0,0)+IF(AH37="Directo (10%)",AI36*10%,0)</f>
        <v>0</v>
      </c>
    </row>
    <row r="38" spans="1:49" ht="30.75" thickBot="1" x14ac:dyDescent="0.3">
      <c r="A38" s="550"/>
      <c r="B38" s="82" t="s">
        <v>127</v>
      </c>
      <c r="C38" s="83" t="s">
        <v>70</v>
      </c>
      <c r="D38" s="551"/>
      <c r="E38" s="552"/>
      <c r="F38" s="552"/>
      <c r="G38" s="552"/>
      <c r="H38" s="552"/>
      <c r="I38" s="552"/>
      <c r="J38" s="553"/>
      <c r="K38" s="119">
        <f>+IF(C38="si",K36*10%,0)</f>
        <v>0</v>
      </c>
      <c r="L38" s="188" t="s">
        <v>97</v>
      </c>
      <c r="M38" s="187">
        <f>+IF(L38="si",M36*7%,0)</f>
        <v>318083220.00000006</v>
      </c>
      <c r="N38" s="45" t="s">
        <v>70</v>
      </c>
      <c r="O38" s="187">
        <f>+IF(N38="si",O36*10%,0)</f>
        <v>0</v>
      </c>
      <c r="P38" s="45" t="s">
        <v>70</v>
      </c>
      <c r="Q38" s="187">
        <f>+IF(P38="si",Q36*10%,0)</f>
        <v>0</v>
      </c>
      <c r="R38" s="45" t="s">
        <v>70</v>
      </c>
      <c r="S38" s="187">
        <f>+IF(R38="si",S36*10%,0)</f>
        <v>0</v>
      </c>
      <c r="T38" s="45" t="s">
        <v>70</v>
      </c>
      <c r="U38" s="187">
        <f>+IF(T38="si",U36*10%,0)</f>
        <v>0</v>
      </c>
      <c r="V38" s="45" t="s">
        <v>70</v>
      </c>
      <c r="W38" s="187">
        <f>+IF(V38="si",W36*10%,0)</f>
        <v>0</v>
      </c>
      <c r="X38" s="45" t="s">
        <v>70</v>
      </c>
      <c r="Y38" s="187">
        <f>+IF(X38="si",Y36*10%,0)</f>
        <v>0</v>
      </c>
      <c r="Z38" s="45" t="s">
        <v>70</v>
      </c>
      <c r="AA38" s="187">
        <f>+IF(Z38="si",AA36*10%,0)</f>
        <v>0</v>
      </c>
      <c r="AB38" s="45" t="s">
        <v>70</v>
      </c>
      <c r="AC38" s="187">
        <f>+IF(AB38="si",AC36*10%,0)</f>
        <v>0</v>
      </c>
      <c r="AD38" s="45" t="s">
        <v>70</v>
      </c>
      <c r="AE38" s="187">
        <f>+IF(AD38="si",AE36*10%,0)</f>
        <v>0</v>
      </c>
      <c r="AF38" s="45" t="s">
        <v>70</v>
      </c>
      <c r="AG38" s="187">
        <f>+IF(AF38="si",AG36*10%,0)</f>
        <v>0</v>
      </c>
      <c r="AH38" s="45" t="s">
        <v>70</v>
      </c>
      <c r="AI38" s="187">
        <f>+IF(AH38="si",AI36*10%,0)</f>
        <v>0</v>
      </c>
    </row>
    <row r="39" spans="1:49" ht="30.75" thickBot="1" x14ac:dyDescent="0.3">
      <c r="A39" s="550"/>
      <c r="B39" s="82" t="s">
        <v>94</v>
      </c>
      <c r="C39" s="83" t="s">
        <v>70</v>
      </c>
      <c r="D39" s="551"/>
      <c r="E39" s="552"/>
      <c r="F39" s="552"/>
      <c r="G39" s="552"/>
      <c r="H39" s="552"/>
      <c r="I39" s="552"/>
      <c r="J39" s="553"/>
      <c r="K39" s="118">
        <f>+IF(C39="si",K36*7%,0)</f>
        <v>0</v>
      </c>
      <c r="L39" s="188" t="s">
        <v>70</v>
      </c>
      <c r="M39" s="187">
        <f>+IF(L39="si",M36*7%,0)</f>
        <v>0</v>
      </c>
      <c r="N39" s="45" t="s">
        <v>70</v>
      </c>
      <c r="O39" s="187">
        <f>+IF(N39="si",O36*7%,0)</f>
        <v>0</v>
      </c>
      <c r="P39" s="45" t="s">
        <v>70</v>
      </c>
      <c r="Q39" s="187">
        <f>+IF(P39="si",Q36*7%,0)</f>
        <v>0</v>
      </c>
      <c r="R39" s="45" t="s">
        <v>70</v>
      </c>
      <c r="S39" s="187">
        <f>+IF(R39="si",S36*7%,0)</f>
        <v>0</v>
      </c>
      <c r="T39" s="45" t="s">
        <v>70</v>
      </c>
      <c r="U39" s="187">
        <f>+IF(T39="si",U36*7%,0)</f>
        <v>0</v>
      </c>
      <c r="V39" s="45" t="s">
        <v>70</v>
      </c>
      <c r="W39" s="187">
        <f>+IF(V39="si",W36*7%,0)</f>
        <v>0</v>
      </c>
      <c r="X39" s="45" t="s">
        <v>70</v>
      </c>
      <c r="Y39" s="187">
        <f>+IF(X39="si",Y36*7%,0)</f>
        <v>0</v>
      </c>
      <c r="Z39" s="45" t="s">
        <v>70</v>
      </c>
      <c r="AA39" s="187">
        <f>+IF(Z39="si",AA36*7%,0)</f>
        <v>0</v>
      </c>
      <c r="AB39" s="45" t="s">
        <v>70</v>
      </c>
      <c r="AC39" s="187">
        <f>+IF(AB39="si",AC36*7%,0)</f>
        <v>0</v>
      </c>
      <c r="AD39" s="45" t="s">
        <v>70</v>
      </c>
      <c r="AE39" s="187">
        <f>+IF(AD39="si",AE36*7%,0)</f>
        <v>0</v>
      </c>
      <c r="AF39" s="45" t="s">
        <v>70</v>
      </c>
      <c r="AG39" s="187">
        <f>+IF(AF39="si",AG36*7%,0)</f>
        <v>0</v>
      </c>
      <c r="AH39" s="45" t="s">
        <v>70</v>
      </c>
      <c r="AI39" s="187">
        <f>+IF(AH39="si",AI36*7%,0)</f>
        <v>0</v>
      </c>
    </row>
    <row r="40" spans="1:49" ht="27" customHeight="1" thickBot="1" x14ac:dyDescent="0.3">
      <c r="A40" s="560"/>
      <c r="B40" s="82" t="s">
        <v>95</v>
      </c>
      <c r="C40" s="83" t="s">
        <v>70</v>
      </c>
      <c r="D40" s="551"/>
      <c r="E40" s="552"/>
      <c r="F40" s="552"/>
      <c r="G40" s="552"/>
      <c r="H40" s="552"/>
      <c r="I40" s="552"/>
      <c r="J40" s="553"/>
      <c r="K40" s="111">
        <f>+IF(C40="si",K36*5%,0)</f>
        <v>0</v>
      </c>
      <c r="L40" s="188" t="s">
        <v>70</v>
      </c>
      <c r="M40" s="187">
        <f>+IF(L40="si",M36*5%,0)</f>
        <v>0</v>
      </c>
      <c r="N40" s="45" t="s">
        <v>70</v>
      </c>
      <c r="O40" s="187">
        <f>+IF(N40="si",O36*5%,0)</f>
        <v>0</v>
      </c>
      <c r="P40" s="45" t="s">
        <v>70</v>
      </c>
      <c r="Q40" s="187">
        <f>+IF(P40="si",Q36*5%,0)</f>
        <v>0</v>
      </c>
      <c r="R40" s="45" t="s">
        <v>70</v>
      </c>
      <c r="S40" s="187">
        <f>+IF(R40="si",S36*5%,0)</f>
        <v>0</v>
      </c>
      <c r="T40" s="45" t="s">
        <v>70</v>
      </c>
      <c r="U40" s="187">
        <f>+IF(T40="si",U36*5%,0)</f>
        <v>0</v>
      </c>
      <c r="V40" s="45" t="s">
        <v>70</v>
      </c>
      <c r="W40" s="187">
        <f>+IF(V40="si",W36*5%,0)</f>
        <v>0</v>
      </c>
      <c r="X40" s="45" t="s">
        <v>70</v>
      </c>
      <c r="Y40" s="187">
        <f>+IF(X40="si",Y36*5%,0)</f>
        <v>0</v>
      </c>
      <c r="Z40" s="45" t="s">
        <v>70</v>
      </c>
      <c r="AA40" s="187">
        <f>+IF(Z40="si",AA36*5%,0)</f>
        <v>0</v>
      </c>
      <c r="AB40" s="45" t="s">
        <v>70</v>
      </c>
      <c r="AC40" s="187">
        <f>+IF(AB40="si",AC36*5%,0)</f>
        <v>0</v>
      </c>
      <c r="AD40" s="45" t="s">
        <v>70</v>
      </c>
      <c r="AE40" s="187">
        <f>+IF(AD40="si",AE36*5%,0)</f>
        <v>0</v>
      </c>
      <c r="AF40" s="45" t="s">
        <v>70</v>
      </c>
      <c r="AG40" s="187">
        <f>+IF(AF40="si",AG36*5%,0)</f>
        <v>0</v>
      </c>
      <c r="AH40" s="45" t="s">
        <v>70</v>
      </c>
      <c r="AI40" s="187">
        <f>+IF(AH40="si",AI36*5%,0)</f>
        <v>0</v>
      </c>
    </row>
    <row r="41" spans="1:49" s="91" customFormat="1" ht="15.75" thickBot="1" x14ac:dyDescent="0.3">
      <c r="A41" s="501" t="s">
        <v>102</v>
      </c>
      <c r="B41" s="502"/>
      <c r="C41" s="502"/>
      <c r="D41" s="502"/>
      <c r="E41" s="502"/>
      <c r="F41" s="502"/>
      <c r="G41" s="502"/>
      <c r="H41" s="502"/>
      <c r="I41" s="502"/>
      <c r="J41" s="503"/>
      <c r="K41" s="255">
        <f>SUM(K36:K40)</f>
        <v>4544046000</v>
      </c>
      <c r="L41" s="191"/>
      <c r="M41" s="196">
        <f>SUM(M36:M40)</f>
        <v>4862129220</v>
      </c>
      <c r="N41" s="166"/>
      <c r="O41" s="196">
        <f>SUM(O36:O40)</f>
        <v>0</v>
      </c>
      <c r="P41" s="166"/>
      <c r="Q41" s="196">
        <f>SUM(Q36:Q40)</f>
        <v>0</v>
      </c>
      <c r="R41" s="166"/>
      <c r="S41" s="196">
        <f>SUM(S36:S40)</f>
        <v>0</v>
      </c>
      <c r="T41" s="166"/>
      <c r="U41" s="196">
        <f>SUM(U36:U40)</f>
        <v>0</v>
      </c>
      <c r="V41" s="166"/>
      <c r="W41" s="196">
        <f>SUM(W36:W40)</f>
        <v>0</v>
      </c>
      <c r="X41" s="166"/>
      <c r="Y41" s="196">
        <f>SUM(Y36:Y40)</f>
        <v>0</v>
      </c>
      <c r="Z41" s="166"/>
      <c r="AA41" s="196">
        <f>SUM(AA36:AA40)</f>
        <v>0</v>
      </c>
      <c r="AB41" s="166"/>
      <c r="AC41" s="196">
        <f>SUM(AC36:AC40)</f>
        <v>0</v>
      </c>
      <c r="AD41" s="166"/>
      <c r="AE41" s="196">
        <f>SUM(AE36:AE40)</f>
        <v>0</v>
      </c>
      <c r="AF41" s="166"/>
      <c r="AG41" s="196">
        <f>SUM(AG36:AG40)</f>
        <v>0</v>
      </c>
      <c r="AH41" s="166"/>
      <c r="AI41" s="196">
        <f>SUM(AI36:AI40)</f>
        <v>0</v>
      </c>
      <c r="AJ41" s="49"/>
      <c r="AK41" s="49"/>
      <c r="AL41" s="49"/>
      <c r="AM41" s="49"/>
      <c r="AN41" s="49"/>
      <c r="AO41" s="49"/>
      <c r="AP41" s="49"/>
      <c r="AQ41" s="49"/>
      <c r="AR41" s="49"/>
      <c r="AS41" s="49"/>
      <c r="AT41" s="49"/>
      <c r="AU41" s="49"/>
      <c r="AV41" s="49"/>
      <c r="AW41" s="49"/>
    </row>
    <row r="42" spans="1:49" s="47" customFormat="1" ht="15" hidden="1" customHeight="1" x14ac:dyDescent="0.3">
      <c r="A42" s="495" t="s">
        <v>5</v>
      </c>
      <c r="B42" s="495"/>
      <c r="C42" s="495"/>
      <c r="D42" s="495"/>
      <c r="E42" s="495"/>
      <c r="F42" s="495"/>
      <c r="G42" s="495"/>
      <c r="H42" s="495"/>
      <c r="I42" s="495"/>
      <c r="J42" s="495"/>
      <c r="K42" s="114" t="e">
        <f>+K19+#REF!+K26+K33+K41</f>
        <v>#REF!</v>
      </c>
      <c r="L42" s="163"/>
      <c r="M42" s="163" t="e">
        <f>+M19+#REF!+M26+M33+M41</f>
        <v>#REF!</v>
      </c>
      <c r="N42" s="163"/>
      <c r="O42" s="163" t="e">
        <f>+O19+#REF!+O26+O33+O41</f>
        <v>#REF!</v>
      </c>
      <c r="P42" s="163"/>
      <c r="Q42" s="163" t="e">
        <f>+Q19+#REF!+Q26+Q33+Q41</f>
        <v>#REF!</v>
      </c>
      <c r="R42" s="163"/>
      <c r="S42" s="163" t="e">
        <f>+S19+#REF!+S26+S33+S41</f>
        <v>#REF!</v>
      </c>
      <c r="T42" s="163"/>
      <c r="U42" s="163" t="e">
        <f>+U19+#REF!+U26+U33+U41</f>
        <v>#REF!</v>
      </c>
      <c r="V42" s="163"/>
      <c r="W42" s="163" t="e">
        <f>+W19+#REF!+W26+W33+W41</f>
        <v>#REF!</v>
      </c>
      <c r="X42" s="163"/>
      <c r="Y42" s="163" t="e">
        <f>+Y19+#REF!+Y26+Y33+Y41</f>
        <v>#REF!</v>
      </c>
      <c r="Z42" s="163"/>
      <c r="AA42" s="163" t="e">
        <f>+AA19+#REF!+AA26+AA33+AA41</f>
        <v>#REF!</v>
      </c>
      <c r="AB42" s="163"/>
      <c r="AC42" s="163" t="e">
        <f>+AC19+#REF!+AC26+AC33+AC41</f>
        <v>#REF!</v>
      </c>
      <c r="AD42" s="163"/>
      <c r="AE42" s="163" t="e">
        <f>+AE19+#REF!+AE26+AE33+AE41</f>
        <v>#REF!</v>
      </c>
      <c r="AF42" s="163"/>
      <c r="AG42" s="163" t="e">
        <f>+AG19+#REF!+AG26+AG33+AG41</f>
        <v>#REF!</v>
      </c>
      <c r="AH42" s="163"/>
      <c r="AI42" s="163" t="e">
        <f>+AI19+#REF!+AI26+AI33+AI41</f>
        <v>#REF!</v>
      </c>
    </row>
    <row r="43" spans="1:49" s="47" customFormat="1" ht="15" hidden="1" customHeight="1" x14ac:dyDescent="0.3">
      <c r="A43" s="80"/>
      <c r="B43" s="80"/>
      <c r="C43" s="80"/>
      <c r="D43" s="80"/>
      <c r="E43" s="80"/>
      <c r="F43" s="80"/>
      <c r="G43" s="80"/>
      <c r="H43" s="80"/>
      <c r="I43" s="80"/>
      <c r="J43" s="80"/>
      <c r="K43" s="81"/>
      <c r="L43" s="81"/>
      <c r="M43" s="64"/>
      <c r="N43" s="64"/>
      <c r="O43" s="64"/>
      <c r="P43" s="64"/>
      <c r="Q43" s="64"/>
      <c r="R43" s="64"/>
      <c r="S43" s="64"/>
      <c r="T43" s="64"/>
      <c r="U43" s="64"/>
      <c r="V43" s="64"/>
      <c r="W43" s="64"/>
      <c r="X43" s="64"/>
      <c r="Y43" s="64"/>
      <c r="Z43" s="64"/>
      <c r="AA43" s="64"/>
      <c r="AB43" s="64"/>
      <c r="AC43" s="64"/>
      <c r="AD43" s="64"/>
      <c r="AE43" s="64"/>
      <c r="AF43" s="64"/>
      <c r="AG43" s="64"/>
      <c r="AH43" s="64"/>
      <c r="AI43" s="64"/>
    </row>
    <row r="44" spans="1:49" s="47" customFormat="1" ht="15.75" hidden="1" customHeight="1" thickBot="1" x14ac:dyDescent="0.3">
      <c r="A44" s="544" t="s">
        <v>82</v>
      </c>
      <c r="B44" s="545"/>
      <c r="C44" s="545"/>
      <c r="D44" s="545"/>
      <c r="E44" s="545"/>
      <c r="F44" s="545"/>
      <c r="G44" s="545"/>
      <c r="H44" s="545"/>
      <c r="I44" s="545"/>
      <c r="J44" s="545"/>
      <c r="K44" s="545"/>
      <c r="L44" s="223"/>
      <c r="M44" s="64"/>
      <c r="N44" s="64"/>
      <c r="O44" s="64"/>
      <c r="P44" s="64"/>
      <c r="Q44" s="64"/>
      <c r="R44" s="64"/>
      <c r="S44" s="64"/>
      <c r="T44" s="64"/>
      <c r="U44" s="64"/>
      <c r="V44" s="64"/>
      <c r="W44" s="64"/>
      <c r="X44" s="64"/>
      <c r="Y44" s="64"/>
      <c r="Z44" s="64"/>
      <c r="AA44" s="64"/>
      <c r="AB44" s="64"/>
      <c r="AC44" s="64"/>
      <c r="AD44" s="64"/>
      <c r="AE44" s="64"/>
      <c r="AF44" s="64"/>
      <c r="AG44" s="64"/>
      <c r="AH44" s="64"/>
      <c r="AI44" s="64"/>
    </row>
    <row r="45" spans="1:49" s="47" customFormat="1" ht="15.75" hidden="1" customHeight="1" thickBot="1" x14ac:dyDescent="0.3">
      <c r="A45" s="485" t="s">
        <v>2</v>
      </c>
      <c r="B45" s="485"/>
      <c r="C45" s="485"/>
      <c r="D45" s="485"/>
      <c r="E45" s="485"/>
      <c r="F45" s="485"/>
      <c r="G45" s="485"/>
      <c r="H45" s="485"/>
      <c r="I45" s="485"/>
      <c r="J45" s="485"/>
      <c r="K45" s="485"/>
      <c r="L45" s="102"/>
      <c r="M45" s="205">
        <v>1.0328832752791366</v>
      </c>
      <c r="N45" s="204"/>
      <c r="O45" s="205">
        <v>1.0667309266444205</v>
      </c>
      <c r="P45" s="204"/>
      <c r="Q45" s="205">
        <v>1.1007752334453451</v>
      </c>
      <c r="R45" s="204"/>
      <c r="S45" s="205">
        <v>1.1359444285376925</v>
      </c>
      <c r="T45" s="204"/>
      <c r="U45" s="205">
        <v>1.1718378943935353</v>
      </c>
      <c r="V45" s="204"/>
      <c r="W45" s="205">
        <v>1.2085196208340565</v>
      </c>
      <c r="X45" s="204"/>
      <c r="Y45" s="205">
        <v>1.2457877968277771</v>
      </c>
      <c r="Z45" s="204"/>
      <c r="AA45" s="205">
        <v>1.2836019905610632</v>
      </c>
      <c r="AB45" s="204"/>
      <c r="AC45" s="205">
        <v>1.3224442401340015</v>
      </c>
      <c r="AD45" s="204"/>
      <c r="AE45" s="205">
        <v>1.3631619032051636</v>
      </c>
      <c r="AF45" s="204"/>
      <c r="AG45" s="205">
        <v>1.4043449669096169</v>
      </c>
      <c r="AH45" s="204"/>
      <c r="AI45" s="205">
        <v>1.4471811771038039</v>
      </c>
    </row>
    <row r="46" spans="1:49" ht="95.25" customHeight="1" thickBot="1" x14ac:dyDescent="0.3">
      <c r="A46" s="28" t="s">
        <v>3</v>
      </c>
      <c r="B46" s="28" t="s">
        <v>13</v>
      </c>
      <c r="C46" s="28" t="s">
        <v>74</v>
      </c>
      <c r="D46" s="28" t="s">
        <v>38</v>
      </c>
      <c r="E46" s="28" t="s">
        <v>1</v>
      </c>
      <c r="F46" s="28" t="s">
        <v>40</v>
      </c>
      <c r="G46" s="28" t="s">
        <v>37</v>
      </c>
      <c r="H46" s="28" t="s">
        <v>105</v>
      </c>
      <c r="I46" s="28" t="s">
        <v>106</v>
      </c>
      <c r="J46" s="28" t="s">
        <v>41</v>
      </c>
      <c r="K46" s="106" t="s">
        <v>104</v>
      </c>
      <c r="L46" s="167" t="s">
        <v>110</v>
      </c>
      <c r="M46" s="264" t="s">
        <v>111</v>
      </c>
      <c r="N46" s="165" t="s">
        <v>110</v>
      </c>
      <c r="O46" s="264" t="s">
        <v>112</v>
      </c>
      <c r="P46" s="165" t="s">
        <v>110</v>
      </c>
      <c r="Q46" s="264" t="s">
        <v>113</v>
      </c>
      <c r="R46" s="165" t="s">
        <v>110</v>
      </c>
      <c r="S46" s="264" t="s">
        <v>114</v>
      </c>
      <c r="T46" s="165" t="s">
        <v>110</v>
      </c>
      <c r="U46" s="264" t="s">
        <v>115</v>
      </c>
      <c r="V46" s="165" t="s">
        <v>110</v>
      </c>
      <c r="W46" s="264" t="s">
        <v>116</v>
      </c>
      <c r="X46" s="165" t="s">
        <v>110</v>
      </c>
      <c r="Y46" s="264" t="s">
        <v>117</v>
      </c>
      <c r="Z46" s="165" t="s">
        <v>110</v>
      </c>
      <c r="AA46" s="264" t="s">
        <v>118</v>
      </c>
      <c r="AB46" s="165" t="s">
        <v>110</v>
      </c>
      <c r="AC46" s="264" t="s">
        <v>119</v>
      </c>
      <c r="AD46" s="165" t="s">
        <v>110</v>
      </c>
      <c r="AE46" s="264" t="s">
        <v>120</v>
      </c>
      <c r="AF46" s="165" t="s">
        <v>110</v>
      </c>
      <c r="AG46" s="264" t="s">
        <v>121</v>
      </c>
      <c r="AH46" s="165" t="s">
        <v>110</v>
      </c>
      <c r="AI46" s="264" t="s">
        <v>122</v>
      </c>
    </row>
    <row r="47" spans="1:49" ht="78" customHeight="1" thickBot="1" x14ac:dyDescent="0.3">
      <c r="A47" s="540" t="s">
        <v>177</v>
      </c>
      <c r="B47" s="85"/>
      <c r="C47" s="75"/>
      <c r="D47" s="86">
        <v>0</v>
      </c>
      <c r="E47" s="30">
        <v>35</v>
      </c>
      <c r="F47" s="32" t="str">
        <f>VLOOKUP(E47,HONORARIOS!A5:G50,2,0)</f>
        <v>Consultoría elaboración estudios y diseños Alcantarillado Mochuelo</v>
      </c>
      <c r="G47" s="30">
        <v>1</v>
      </c>
      <c r="H47" s="107">
        <f>VLOOKUP(E47,HONORARIOS!A5:G50,5,0)</f>
        <v>1685000000</v>
      </c>
      <c r="I47" s="107">
        <f>+H47*G47</f>
        <v>1685000000</v>
      </c>
      <c r="J47" s="30">
        <v>1</v>
      </c>
      <c r="K47" s="107">
        <f>+I47*J47</f>
        <v>1685000000</v>
      </c>
      <c r="L47" s="190"/>
      <c r="M47" s="185"/>
      <c r="O47" s="185"/>
      <c r="Q47" s="185"/>
      <c r="S47" s="185"/>
      <c r="U47" s="185"/>
      <c r="W47" s="185"/>
      <c r="Y47" s="185"/>
      <c r="AA47" s="185"/>
      <c r="AC47" s="185"/>
      <c r="AE47" s="185"/>
      <c r="AG47" s="185"/>
      <c r="AI47" s="185"/>
      <c r="AO47" s="404" t="s">
        <v>200</v>
      </c>
      <c r="AP47" s="403"/>
      <c r="AQ47" s="403"/>
      <c r="AR47" s="570" t="s">
        <v>192</v>
      </c>
      <c r="AS47" s="473"/>
      <c r="AT47" s="473"/>
      <c r="AU47" s="473"/>
      <c r="AV47" s="473"/>
      <c r="AW47" s="473"/>
    </row>
    <row r="48" spans="1:49" s="94" customFormat="1" ht="16.5" customHeight="1" thickBot="1" x14ac:dyDescent="0.3">
      <c r="A48" s="541"/>
      <c r="B48" s="39" t="s">
        <v>71</v>
      </c>
      <c r="C48" s="567"/>
      <c r="D48" s="568"/>
      <c r="E48" s="568"/>
      <c r="F48" s="568"/>
      <c r="G48" s="568"/>
      <c r="H48" s="568"/>
      <c r="I48" s="568"/>
      <c r="J48" s="569"/>
      <c r="K48" s="147">
        <f>SUM(K47:K47)</f>
        <v>1685000000</v>
      </c>
      <c r="L48" s="186" t="s">
        <v>103</v>
      </c>
      <c r="M48" s="228">
        <f>+$K$48</f>
        <v>1685000000</v>
      </c>
      <c r="N48" s="171" t="s">
        <v>103</v>
      </c>
      <c r="O48" s="228"/>
      <c r="P48" s="171" t="s">
        <v>103</v>
      </c>
      <c r="Q48" s="228"/>
      <c r="R48" s="171" t="s">
        <v>103</v>
      </c>
      <c r="S48" s="228"/>
      <c r="T48" s="171" t="s">
        <v>103</v>
      </c>
      <c r="U48" s="228"/>
      <c r="V48" s="171"/>
      <c r="W48" s="228"/>
      <c r="X48" s="171" t="s">
        <v>103</v>
      </c>
      <c r="Y48" s="228"/>
      <c r="Z48" s="171" t="s">
        <v>103</v>
      </c>
      <c r="AA48" s="228"/>
      <c r="AB48" s="171" t="s">
        <v>103</v>
      </c>
      <c r="AC48" s="228"/>
      <c r="AD48" s="171" t="s">
        <v>103</v>
      </c>
      <c r="AE48" s="228"/>
      <c r="AF48" s="171" t="s">
        <v>103</v>
      </c>
      <c r="AG48" s="228"/>
      <c r="AH48" s="171" t="s">
        <v>103</v>
      </c>
      <c r="AI48" s="228"/>
      <c r="AJ48" s="93"/>
      <c r="AK48" s="93"/>
      <c r="AL48" s="93"/>
      <c r="AM48" s="93"/>
      <c r="AN48" s="93"/>
      <c r="AO48" s="93"/>
      <c r="AP48" s="93"/>
      <c r="AQ48" s="93"/>
      <c r="AR48" s="93"/>
      <c r="AS48" s="93"/>
      <c r="AT48" s="93"/>
      <c r="AU48" s="93"/>
      <c r="AV48" s="93"/>
      <c r="AW48" s="93"/>
    </row>
    <row r="49" spans="1:49" ht="33.75" customHeight="1" thickBot="1" x14ac:dyDescent="0.3">
      <c r="A49" s="541"/>
      <c r="B49" s="82" t="s">
        <v>98</v>
      </c>
      <c r="C49" s="83" t="s">
        <v>107</v>
      </c>
      <c r="D49" s="432"/>
      <c r="E49" s="433"/>
      <c r="F49" s="433"/>
      <c r="G49" s="433"/>
      <c r="H49" s="433"/>
      <c r="I49" s="433"/>
      <c r="J49" s="434"/>
      <c r="K49" s="145">
        <f>+IF(C49="Consultoria (25%)",K48*25%,0)+IF(C49="Obra (30%)",K48*30%,0)+IF(C49="Directo (20%)",K48*20%,0)+IF(C49="No aplica",0,0)+IF(C49="Directo (10%)",K48*10%,0)</f>
        <v>0</v>
      </c>
      <c r="L49" s="188" t="s">
        <v>107</v>
      </c>
      <c r="M49" s="187">
        <f>+IF(L49="Consultoria (25%)",M48*25%,0)+IF(L49="Obra (30%)",M48*30%,0)+IF(L49="Directo (20%)",M48*20%,0)+IF(L49="No aplica",0,0)+IF(L49="Directo (10%)",M48*10%,0)</f>
        <v>0</v>
      </c>
      <c r="N49" s="45" t="s">
        <v>107</v>
      </c>
      <c r="O49" s="187">
        <f>+IF(N49="Consultoria (25%)",O48*25%,0)+IF(N49="Obra (30%)",O48*30%,0)+IF(N49="Directo (20%)",O48*20%,0)+IF(N49="No aplica",0,0)+IF(N49="Directo (10%)",O48*10%,0)</f>
        <v>0</v>
      </c>
      <c r="P49" s="45" t="s">
        <v>107</v>
      </c>
      <c r="Q49" s="187">
        <f>+IF(P49="Consultoria (25%)",Q48*25%,0)+IF(P49="Obra (30%)",Q48*30%,0)+IF(P49="Directo (20%)",Q48*20%,0)+IF(P49="No aplica",0,0)+IF(P49="Directo (10%)",Q48*10%,0)</f>
        <v>0</v>
      </c>
      <c r="R49" s="45" t="s">
        <v>107</v>
      </c>
      <c r="S49" s="187">
        <f>+IF(R49="Consultoria (25%)",S48*25%,0)+IF(R49="Obra (30%)",S48*30%,0)+IF(R49="Directo (20%)",S48*20%,0)+IF(R49="No aplica",0,0)+IF(R49="Directo (10%)",S48*10%,0)</f>
        <v>0</v>
      </c>
      <c r="T49" s="45" t="s">
        <v>107</v>
      </c>
      <c r="U49" s="187">
        <f>+IF(T49="Consultoria (25%)",U48*25%,0)+IF(T49="Obra (30%)",U48*30%,0)+IF(T49="Directo (20%)",U48*20%,0)+IF(T49="No aplica",0,0)+IF(T49="Directo (10%)",U48*10%,0)</f>
        <v>0</v>
      </c>
      <c r="V49" s="45" t="s">
        <v>107</v>
      </c>
      <c r="W49" s="187">
        <f>+IF(V49="Consultoria (25%)",W48*25%,0)+IF(V49="Obra (30%)",W48*30%,0)+IF(V49="Directo (20%)",W48*20%,0)+IF(V49="No aplica",0,0)+IF(V49="Directo (10%)",W48*10%,0)</f>
        <v>0</v>
      </c>
      <c r="X49" s="45" t="s">
        <v>107</v>
      </c>
      <c r="Y49" s="187">
        <f>+IF(X49="Consultoria (25%)",Y48*25%,0)+IF(X49="Obra (30%)",Y48*30%,0)+IF(X49="Directo (20%)",Y48*20%,0)+IF(X49="No aplica",0,0)+IF(X49="Directo (10%)",Y48*10%,0)</f>
        <v>0</v>
      </c>
      <c r="Z49" s="45" t="s">
        <v>107</v>
      </c>
      <c r="AA49" s="187">
        <f>+IF(Z49="Consultoria (25%)",AA48*25%,0)+IF(Z49="Obra (30%)",AA48*30%,0)+IF(Z49="Directo (20%)",AA48*20%,0)+IF(Z49="No aplica",0,0)+IF(Z49="Directo (10%)",AA48*10%,0)</f>
        <v>0</v>
      </c>
      <c r="AB49" s="45" t="s">
        <v>107</v>
      </c>
      <c r="AC49" s="187">
        <f>+IF(AB49="Consultoria (25%)",AC48*25%,0)+IF(AB49="Obra (30%)",AC48*30%,0)+IF(AB49="Directo (20%)",AC48*20%,0)+IF(AB49="No aplica",0,0)+IF(AB49="Directo (10%)",AC48*10%,0)</f>
        <v>0</v>
      </c>
      <c r="AD49" s="45" t="s">
        <v>107</v>
      </c>
      <c r="AE49" s="187">
        <f>+IF(AD49="Consultoria (25%)",AE48*25%,0)+IF(AD49="Obra (30%)",AE48*30%,0)+IF(AD49="Directo (20%)",AE48*20%,0)+IF(AD49="No aplica",0,0)+IF(AD49="Directo (10%)",AE48*10%,0)</f>
        <v>0</v>
      </c>
      <c r="AF49" s="45" t="s">
        <v>107</v>
      </c>
      <c r="AG49" s="187">
        <f>+IF(AF49="Consultoria (25%)",AG48*25%,0)+IF(AF49="Obra (30%)",AG48*30%,0)+IF(AF49="Directo (20%)",AG48*20%,0)+IF(AF49="No aplica",0,0)+IF(AF49="Directo (10%)",AG48*10%,0)</f>
        <v>0</v>
      </c>
      <c r="AH49" s="45" t="s">
        <v>107</v>
      </c>
      <c r="AI49" s="187">
        <f>+IF(AH49="Consultoria (25%)",AI48*25%,0)+IF(AH49="Obra (30%)",AI48*30%,0)+IF(AH49="Directo (20%)",AI48*20%,0)+IF(AH49="No aplica",0,0)+IF(AH49="Directo (10%)",AI48*10%,0)</f>
        <v>0</v>
      </c>
      <c r="AO49" s="403"/>
      <c r="AP49" s="403"/>
      <c r="AQ49" s="403"/>
      <c r="AR49" s="403"/>
    </row>
    <row r="50" spans="1:49" ht="30.75" thickBot="1" x14ac:dyDescent="0.3">
      <c r="A50" s="541"/>
      <c r="B50" s="82" t="s">
        <v>93</v>
      </c>
      <c r="C50" s="83" t="s">
        <v>70</v>
      </c>
      <c r="D50" s="561"/>
      <c r="E50" s="562"/>
      <c r="F50" s="562"/>
      <c r="G50" s="562"/>
      <c r="H50" s="562"/>
      <c r="I50" s="562"/>
      <c r="J50" s="563"/>
      <c r="K50" s="145">
        <f>+IF(C50="si",K48*10%,0)</f>
        <v>0</v>
      </c>
      <c r="L50" s="188" t="s">
        <v>70</v>
      </c>
      <c r="M50" s="187">
        <f>+IF(L50="si",M48*10%,0)</f>
        <v>0</v>
      </c>
      <c r="N50" s="45" t="s">
        <v>70</v>
      </c>
      <c r="O50" s="187">
        <f>+IF(N50="si",O48*10%,0)</f>
        <v>0</v>
      </c>
      <c r="P50" s="45" t="s">
        <v>70</v>
      </c>
      <c r="Q50" s="187">
        <f>+IF(P50="si",Q48*10%,0)</f>
        <v>0</v>
      </c>
      <c r="R50" s="45" t="s">
        <v>70</v>
      </c>
      <c r="S50" s="187">
        <f>+IF(R50="si",S48*10%,0)</f>
        <v>0</v>
      </c>
      <c r="T50" s="45" t="s">
        <v>70</v>
      </c>
      <c r="U50" s="187">
        <f>+IF(T50="si",U48*10%,0)</f>
        <v>0</v>
      </c>
      <c r="V50" s="45" t="s">
        <v>70</v>
      </c>
      <c r="W50" s="187">
        <f>+IF(V50="si",W48*10%,0)</f>
        <v>0</v>
      </c>
      <c r="X50" s="45" t="s">
        <v>70</v>
      </c>
      <c r="Y50" s="187">
        <f>+IF(X50="si",Y48*10%,0)</f>
        <v>0</v>
      </c>
      <c r="Z50" s="45" t="s">
        <v>70</v>
      </c>
      <c r="AA50" s="187">
        <f>+IF(Z50="si",AA48*10%,0)</f>
        <v>0</v>
      </c>
      <c r="AB50" s="45" t="s">
        <v>70</v>
      </c>
      <c r="AC50" s="187">
        <f>+IF(AB50="si",AC48*10%,0)</f>
        <v>0</v>
      </c>
      <c r="AD50" s="45" t="s">
        <v>70</v>
      </c>
      <c r="AE50" s="187">
        <f>+IF(AD50="si",AE48*10%,0)</f>
        <v>0</v>
      </c>
      <c r="AF50" s="45" t="s">
        <v>70</v>
      </c>
      <c r="AG50" s="187">
        <f>+IF(AF50="si",AG48*10%,0)</f>
        <v>0</v>
      </c>
      <c r="AH50" s="45" t="s">
        <v>70</v>
      </c>
      <c r="AI50" s="187">
        <f>+IF(AH50="si",AI48*10%,0)</f>
        <v>0</v>
      </c>
    </row>
    <row r="51" spans="1:49" ht="30.75" thickBot="1" x14ac:dyDescent="0.3">
      <c r="A51" s="541"/>
      <c r="B51" s="82" t="s">
        <v>94</v>
      </c>
      <c r="C51" s="83" t="s">
        <v>70</v>
      </c>
      <c r="D51" s="564"/>
      <c r="E51" s="565"/>
      <c r="F51" s="565"/>
      <c r="G51" s="565"/>
      <c r="H51" s="565"/>
      <c r="I51" s="565"/>
      <c r="J51" s="566"/>
      <c r="K51" s="124">
        <f>+IF(C51="si",K48*7%,0)</f>
        <v>0</v>
      </c>
      <c r="L51" s="188" t="s">
        <v>70</v>
      </c>
      <c r="M51" s="187">
        <f>+IF(L51="si",M48*7%,0)</f>
        <v>0</v>
      </c>
      <c r="N51" s="45" t="s">
        <v>70</v>
      </c>
      <c r="O51" s="187">
        <f>+IF(N51="si",O48*7%,0)</f>
        <v>0</v>
      </c>
      <c r="P51" s="45" t="s">
        <v>70</v>
      </c>
      <c r="Q51" s="187">
        <f>+IF(P51="si",Q48*7%,0)</f>
        <v>0</v>
      </c>
      <c r="R51" s="45" t="s">
        <v>70</v>
      </c>
      <c r="S51" s="187">
        <f>+IF(R51="si",S48*7%,0)</f>
        <v>0</v>
      </c>
      <c r="T51" s="45" t="s">
        <v>70</v>
      </c>
      <c r="U51" s="187">
        <f>+IF(T51="si",U48*7%,0)</f>
        <v>0</v>
      </c>
      <c r="V51" s="45" t="s">
        <v>70</v>
      </c>
      <c r="W51" s="187">
        <f>+IF(V51="si",W48*7%,0)</f>
        <v>0</v>
      </c>
      <c r="X51" s="45" t="s">
        <v>70</v>
      </c>
      <c r="Y51" s="187">
        <f>+IF(X51="si",Y48*7%,0)</f>
        <v>0</v>
      </c>
      <c r="Z51" s="45" t="s">
        <v>70</v>
      </c>
      <c r="AA51" s="187">
        <f>+IF(Z51="si",AA48*7%,0)</f>
        <v>0</v>
      </c>
      <c r="AB51" s="45" t="s">
        <v>70</v>
      </c>
      <c r="AC51" s="187">
        <f>+IF(AB51="si",AC48*7%,0)</f>
        <v>0</v>
      </c>
      <c r="AD51" s="45" t="s">
        <v>70</v>
      </c>
      <c r="AE51" s="187">
        <f>+IF(AD51="si",AE48*7%,0)</f>
        <v>0</v>
      </c>
      <c r="AF51" s="45" t="s">
        <v>70</v>
      </c>
      <c r="AG51" s="187">
        <f>+IF(AF51="si",AG48*7%,0)</f>
        <v>0</v>
      </c>
      <c r="AH51" s="45" t="s">
        <v>70</v>
      </c>
      <c r="AI51" s="187">
        <f>+IF(AH51="si",AI48*7%,0)</f>
        <v>0</v>
      </c>
    </row>
    <row r="52" spans="1:49" ht="27" customHeight="1" thickBot="1" x14ac:dyDescent="0.3">
      <c r="A52" s="542"/>
      <c r="B52" s="82" t="s">
        <v>95</v>
      </c>
      <c r="C52" s="83" t="s">
        <v>70</v>
      </c>
      <c r="D52" s="432"/>
      <c r="E52" s="433"/>
      <c r="F52" s="433"/>
      <c r="G52" s="433"/>
      <c r="H52" s="433"/>
      <c r="I52" s="433"/>
      <c r="J52" s="434"/>
      <c r="K52" s="124">
        <f>+IF(C52="si",K48*5%,0)</f>
        <v>0</v>
      </c>
      <c r="L52" s="188" t="s">
        <v>70</v>
      </c>
      <c r="M52" s="187">
        <f>+IF(L52="si",M48*5%,0)</f>
        <v>0</v>
      </c>
      <c r="N52" s="45" t="s">
        <v>70</v>
      </c>
      <c r="O52" s="187">
        <f>+IF(N52="si",O48*5%,0)</f>
        <v>0</v>
      </c>
      <c r="P52" s="45" t="s">
        <v>70</v>
      </c>
      <c r="Q52" s="187">
        <f>+IF(P52="si",Q48*5%,0)</f>
        <v>0</v>
      </c>
      <c r="R52" s="45" t="s">
        <v>70</v>
      </c>
      <c r="S52" s="187">
        <f>+IF(R52="si",S48*5%,0)</f>
        <v>0</v>
      </c>
      <c r="T52" s="45" t="s">
        <v>70</v>
      </c>
      <c r="U52" s="187">
        <f>+IF(T52="si",U48*5%,0)</f>
        <v>0</v>
      </c>
      <c r="V52" s="45" t="s">
        <v>70</v>
      </c>
      <c r="W52" s="187">
        <f>+IF(V52="si",W48*5%,0)</f>
        <v>0</v>
      </c>
      <c r="X52" s="45" t="s">
        <v>70</v>
      </c>
      <c r="Y52" s="187">
        <f>+IF(X52="si",Y48*5%,0)</f>
        <v>0</v>
      </c>
      <c r="Z52" s="45" t="s">
        <v>70</v>
      </c>
      <c r="AA52" s="187">
        <f>+IF(Z52="si",AA48*5%,0)</f>
        <v>0</v>
      </c>
      <c r="AB52" s="45" t="s">
        <v>70</v>
      </c>
      <c r="AC52" s="187">
        <f>+IF(AB52="si",AC48*5%,0)</f>
        <v>0</v>
      </c>
      <c r="AD52" s="45" t="s">
        <v>70</v>
      </c>
      <c r="AE52" s="187">
        <f>+IF(AD52="si",AE48*5%,0)</f>
        <v>0</v>
      </c>
      <c r="AF52" s="45" t="s">
        <v>70</v>
      </c>
      <c r="AG52" s="187">
        <f>+IF(AF52="si",AG48*5%,0)</f>
        <v>0</v>
      </c>
      <c r="AH52" s="45" t="s">
        <v>70</v>
      </c>
      <c r="AI52" s="187">
        <f>+IF(AH52="si",AI48*5%,0)</f>
        <v>0</v>
      </c>
    </row>
    <row r="53" spans="1:49" s="91" customFormat="1" ht="15.75" thickBot="1" x14ac:dyDescent="0.3">
      <c r="A53" s="426" t="s">
        <v>102</v>
      </c>
      <c r="B53" s="427"/>
      <c r="C53" s="427"/>
      <c r="D53" s="427"/>
      <c r="E53" s="427"/>
      <c r="F53" s="427"/>
      <c r="G53" s="427"/>
      <c r="H53" s="427"/>
      <c r="I53" s="427"/>
      <c r="J53" s="428"/>
      <c r="K53" s="130">
        <f>SUM(K48:K52)</f>
        <v>1685000000</v>
      </c>
      <c r="L53" s="194"/>
      <c r="M53" s="199">
        <f>SUM(M48:M52)</f>
        <v>1685000000</v>
      </c>
      <c r="N53" s="203"/>
      <c r="O53" s="199">
        <f>SUM(O48:O52)</f>
        <v>0</v>
      </c>
      <c r="P53" s="203"/>
      <c r="Q53" s="199">
        <f>SUM(Q48:Q52)</f>
        <v>0</v>
      </c>
      <c r="R53" s="203"/>
      <c r="S53" s="199">
        <f>SUM(S48:S52)</f>
        <v>0</v>
      </c>
      <c r="T53" s="203"/>
      <c r="U53" s="199">
        <f>SUM(U48:U52)</f>
        <v>0</v>
      </c>
      <c r="V53" s="203"/>
      <c r="W53" s="199">
        <f>SUM(W48:W52)</f>
        <v>0</v>
      </c>
      <c r="X53" s="203"/>
      <c r="Y53" s="199">
        <f>SUM(Y48:Y52)</f>
        <v>0</v>
      </c>
      <c r="Z53" s="203"/>
      <c r="AA53" s="199">
        <f>SUM(AA48:AA52)</f>
        <v>0</v>
      </c>
      <c r="AB53" s="203"/>
      <c r="AC53" s="199">
        <f>SUM(AC48:AC52)</f>
        <v>0</v>
      </c>
      <c r="AD53" s="203"/>
      <c r="AE53" s="199">
        <f>SUM(AE48:AE52)</f>
        <v>0</v>
      </c>
      <c r="AF53" s="203"/>
      <c r="AG53" s="199">
        <f>SUM(AG48:AG52)</f>
        <v>0</v>
      </c>
      <c r="AH53" s="203"/>
      <c r="AI53" s="199">
        <f>SUM(AI48:AI52)</f>
        <v>0</v>
      </c>
      <c r="AJ53" s="49"/>
      <c r="AK53" s="49"/>
      <c r="AL53" s="49"/>
      <c r="AM53" s="49"/>
      <c r="AN53" s="49"/>
      <c r="AO53" s="49"/>
      <c r="AP53" s="49"/>
      <c r="AQ53" s="49"/>
      <c r="AR53" s="49"/>
      <c r="AS53" s="49"/>
      <c r="AT53" s="49"/>
      <c r="AU53" s="49"/>
      <c r="AV53" s="49"/>
      <c r="AW53" s="49"/>
    </row>
    <row r="54" spans="1:49" s="92" customFormat="1" ht="30.75" customHeight="1" thickBot="1" x14ac:dyDescent="0.3">
      <c r="A54" s="571" t="s">
        <v>193</v>
      </c>
      <c r="B54" s="87"/>
      <c r="C54" s="88" t="s">
        <v>194</v>
      </c>
      <c r="D54" s="90"/>
      <c r="E54" s="30">
        <v>36</v>
      </c>
      <c r="F54" s="89" t="str">
        <f>VLOOKUP(E54,HONORARIOS!A12:G50,2,0)</f>
        <v>Costo operar RSDJ - Residuos - Lixiviados</v>
      </c>
      <c r="G54" s="90">
        <v>1</v>
      </c>
      <c r="H54" s="148">
        <f>VLOOKUP(E54,HONORARIOS!A12:G50,5,0)</f>
        <v>8000000000</v>
      </c>
      <c r="I54" s="148">
        <f>+G54*H54</f>
        <v>8000000000</v>
      </c>
      <c r="J54" s="30">
        <v>12</v>
      </c>
      <c r="K54" s="107">
        <f>+I54*J54</f>
        <v>96000000000</v>
      </c>
      <c r="L54" s="190"/>
      <c r="M54" s="227"/>
      <c r="N54" s="149"/>
      <c r="O54" s="227"/>
      <c r="P54" s="149"/>
      <c r="Q54" s="227"/>
      <c r="R54" s="149"/>
      <c r="S54" s="227"/>
      <c r="T54" s="149"/>
      <c r="U54" s="227"/>
      <c r="V54" s="149"/>
      <c r="W54" s="227"/>
      <c r="X54" s="149"/>
      <c r="Y54" s="227"/>
      <c r="Z54" s="149"/>
      <c r="AA54" s="227"/>
      <c r="AB54" s="149"/>
      <c r="AC54" s="227"/>
      <c r="AD54" s="149"/>
      <c r="AE54" s="227"/>
      <c r="AF54" s="149"/>
      <c r="AG54" s="227"/>
      <c r="AH54" s="149"/>
      <c r="AI54" s="227"/>
      <c r="AJ54" s="84"/>
      <c r="AK54" s="84"/>
      <c r="AL54" s="84"/>
      <c r="AM54" s="84"/>
      <c r="AN54" s="84"/>
      <c r="AO54" s="403"/>
      <c r="AP54" s="403"/>
      <c r="AQ54" s="403"/>
      <c r="AR54" s="570" t="s">
        <v>196</v>
      </c>
      <c r="AS54" s="473"/>
      <c r="AT54" s="473"/>
      <c r="AU54" s="473"/>
      <c r="AV54" s="473"/>
      <c r="AW54" s="473"/>
    </row>
    <row r="55" spans="1:49" s="92" customFormat="1" ht="15.75" thickBot="1" x14ac:dyDescent="0.3">
      <c r="A55" s="572"/>
      <c r="B55" s="39" t="s">
        <v>71</v>
      </c>
      <c r="C55" s="423"/>
      <c r="D55" s="424"/>
      <c r="E55" s="424"/>
      <c r="F55" s="424"/>
      <c r="G55" s="424"/>
      <c r="H55" s="424"/>
      <c r="I55" s="424"/>
      <c r="J55" s="425"/>
      <c r="K55" s="109">
        <f>SUM(K54:K54)</f>
        <v>96000000000</v>
      </c>
      <c r="L55" s="186" t="s">
        <v>103</v>
      </c>
      <c r="M55" s="228"/>
      <c r="N55" s="171" t="s">
        <v>103</v>
      </c>
      <c r="O55" s="228">
        <f>+$K$55*O45</f>
        <v>102406168957.86436</v>
      </c>
      <c r="P55" s="171" t="s">
        <v>103</v>
      </c>
      <c r="Q55" s="228">
        <f>+$K$55*Q45</f>
        <v>105674422410.75313</v>
      </c>
      <c r="R55" s="171" t="s">
        <v>103</v>
      </c>
      <c r="S55" s="228"/>
      <c r="T55" s="171" t="s">
        <v>103</v>
      </c>
      <c r="U55" s="228"/>
      <c r="V55" s="171" t="s">
        <v>103</v>
      </c>
      <c r="W55" s="228"/>
      <c r="X55" s="171" t="s">
        <v>103</v>
      </c>
      <c r="Y55" s="228"/>
      <c r="Z55" s="171" t="s">
        <v>103</v>
      </c>
      <c r="AA55" s="228"/>
      <c r="AB55" s="171" t="s">
        <v>103</v>
      </c>
      <c r="AC55" s="228"/>
      <c r="AD55" s="171" t="s">
        <v>103</v>
      </c>
      <c r="AE55" s="228"/>
      <c r="AF55" s="171" t="s">
        <v>103</v>
      </c>
      <c r="AG55" s="228"/>
      <c r="AH55" s="171" t="s">
        <v>103</v>
      </c>
      <c r="AI55" s="228"/>
      <c r="AJ55" s="84"/>
      <c r="AK55" s="84"/>
      <c r="AL55" s="84"/>
      <c r="AM55" s="84"/>
      <c r="AN55" s="84"/>
      <c r="AO55" s="84"/>
      <c r="AP55" s="84"/>
      <c r="AQ55" s="84"/>
      <c r="AR55" s="84"/>
      <c r="AS55" s="84"/>
      <c r="AT55" s="84"/>
      <c r="AU55" s="84"/>
      <c r="AV55" s="84"/>
      <c r="AW55" s="84"/>
    </row>
    <row r="56" spans="1:49" s="92" customFormat="1" ht="30.75" thickBot="1" x14ac:dyDescent="0.3">
      <c r="A56" s="572"/>
      <c r="B56" s="82" t="s">
        <v>98</v>
      </c>
      <c r="C56" s="83" t="s">
        <v>107</v>
      </c>
      <c r="D56" s="574"/>
      <c r="E56" s="575"/>
      <c r="F56" s="575"/>
      <c r="G56" s="575"/>
      <c r="H56" s="575"/>
      <c r="I56" s="575"/>
      <c r="J56" s="576"/>
      <c r="K56" s="148">
        <f>+IF(C56="Consultoria (25%)",K55*25%,0)+IF(C56="Obra (30%)",K55*30%,0)+IF(C56="Directo (20%)",K55*20%,0)+IF(C56="No aplica",0,0)+IF(C56="Directo (10%)",K55*10%,0)</f>
        <v>0</v>
      </c>
      <c r="L56" s="188" t="s">
        <v>107</v>
      </c>
      <c r="M56" s="187">
        <f>+IF(L56="Consultoria (25%)",M55*25%,0)+IF(L56="Obra (30%)",M55*30%,0)+IF(L56="Directo (20%)",M55*20%,0)+IF(L56="No aplica",0,0)+IF(L56="Directo (10%)",M55*10%,0)</f>
        <v>0</v>
      </c>
      <c r="N56" s="45" t="s">
        <v>107</v>
      </c>
      <c r="O56" s="187">
        <f>+IF(N56="Consultoria (25%)",O55*25%,0)+IF(N56="Obra (30%)",O55*30%,0)+IF(N56="Directo (20%)",O55*20%,0)+IF(N56="No aplica",0,0)+IF(N56="Directo (10%)",O55*10%,0)</f>
        <v>0</v>
      </c>
      <c r="P56" s="45" t="s">
        <v>107</v>
      </c>
      <c r="Q56" s="187">
        <f>+IF(P56="Consultoria (25%)",Q55*25%,0)+IF(P56="Obra (30%)",Q55*30%,0)+IF(P56="Directo (20%)",Q55*20%,0)+IF(P56="No aplica",0,0)+IF(P56="Directo (10%)",Q55*10%,0)</f>
        <v>0</v>
      </c>
      <c r="R56" s="45" t="s">
        <v>107</v>
      </c>
      <c r="S56" s="187">
        <f>+IF(R56="Consultoria (25%)",S55*25%,0)+IF(R56="Obra (30%)",S55*30%,0)+IF(R56="Directo (20%)",S55*20%,0)+IF(R56="No aplica",0,0)+IF(R56="Directo (10%)",S55*10%,0)</f>
        <v>0</v>
      </c>
      <c r="T56" s="45" t="s">
        <v>107</v>
      </c>
      <c r="U56" s="187">
        <f>+IF(T56="Consultoria (25%)",U55*25%,0)+IF(T56="Obra (30%)",U55*30%,0)+IF(T56="Directo (20%)",U55*20%,0)+IF(T56="No aplica",0,0)+IF(T56="Directo (10%)",U55*10%,0)</f>
        <v>0</v>
      </c>
      <c r="V56" s="45" t="s">
        <v>107</v>
      </c>
      <c r="W56" s="187">
        <f>+IF(V56="Consultoria (25%)",W55*25%,0)+IF(V56="Obra (30%)",W55*30%,0)+IF(V56="Directo (20%)",W55*20%,0)+IF(V56="No aplica",0,0)+IF(V56="Directo (10%)",W55*10%,0)</f>
        <v>0</v>
      </c>
      <c r="X56" s="45" t="s">
        <v>107</v>
      </c>
      <c r="Y56" s="187">
        <f>+IF(X56="Consultoria (25%)",Y55*25%,0)+IF(X56="Obra (30%)",Y55*30%,0)+IF(X56="Directo (20%)",Y55*20%,0)+IF(X56="No aplica",0,0)+IF(X56="Directo (10%)",Y55*10%,0)</f>
        <v>0</v>
      </c>
      <c r="Z56" s="45" t="s">
        <v>107</v>
      </c>
      <c r="AA56" s="187">
        <f>+IF(Z56="Consultoria (25%)",AA55*25%,0)+IF(Z56="Obra (30%)",AA55*30%,0)+IF(Z56="Directo (20%)",AA55*20%,0)+IF(Z56="No aplica",0,0)+IF(Z56="Directo (10%)",AA55*10%,0)</f>
        <v>0</v>
      </c>
      <c r="AB56" s="45" t="s">
        <v>107</v>
      </c>
      <c r="AC56" s="187">
        <f>+IF(AB56="Consultoria (25%)",AC55*25%,0)+IF(AB56="Obra (30%)",AC55*30%,0)+IF(AB56="Directo (20%)",AC55*20%,0)+IF(AB56="No aplica",0,0)+IF(AB56="Directo (10%)",AC55*10%,0)</f>
        <v>0</v>
      </c>
      <c r="AD56" s="45" t="s">
        <v>107</v>
      </c>
      <c r="AE56" s="187">
        <f>+IF(AD56="Consultoria (25%)",AE55*25%,0)+IF(AD56="Obra (30%)",AE55*30%,0)+IF(AD56="Directo (20%)",AE55*20%,0)+IF(AD56="No aplica",0,0)+IF(AD56="Directo (10%)",AE55*10%,0)</f>
        <v>0</v>
      </c>
      <c r="AF56" s="45" t="s">
        <v>107</v>
      </c>
      <c r="AG56" s="187">
        <f>+IF(AF56="Consultoria (25%)",AG55*25%,0)+IF(AF56="Obra (30%)",AG55*30%,0)+IF(AF56="Directo (20%)",AG55*20%,0)+IF(AF56="No aplica",0,0)+IF(AF56="Directo (10%)",AG55*10%,0)</f>
        <v>0</v>
      </c>
      <c r="AH56" s="45" t="s">
        <v>107</v>
      </c>
      <c r="AI56" s="187">
        <f>+IF(AH56="Consultoria (25%)",AI55*25%,0)+IF(AH56="Obra (30%)",AI55*30%,0)+IF(AH56="Directo (20%)",AI55*20%,0)+IF(AH56="No aplica",0,0)+IF(AH56="Directo (10%)",AI55*10%,0)</f>
        <v>0</v>
      </c>
      <c r="AJ56" s="84"/>
      <c r="AK56" s="84"/>
      <c r="AL56" s="84"/>
      <c r="AM56" s="84"/>
      <c r="AN56" s="84"/>
      <c r="AO56" s="84"/>
      <c r="AP56" s="84"/>
      <c r="AQ56" s="84"/>
      <c r="AR56" s="84"/>
      <c r="AS56" s="84"/>
      <c r="AT56" s="84"/>
      <c r="AU56" s="84"/>
      <c r="AV56" s="84"/>
      <c r="AW56" s="84"/>
    </row>
    <row r="57" spans="1:49" s="92" customFormat="1" ht="30.75" thickBot="1" x14ac:dyDescent="0.3">
      <c r="A57" s="572"/>
      <c r="B57" s="82" t="s">
        <v>93</v>
      </c>
      <c r="C57" s="83" t="s">
        <v>70</v>
      </c>
      <c r="D57" s="577"/>
      <c r="E57" s="578"/>
      <c r="F57" s="578"/>
      <c r="G57" s="578"/>
      <c r="H57" s="578"/>
      <c r="I57" s="578"/>
      <c r="J57" s="579"/>
      <c r="K57" s="148">
        <f>+IF(C57="si",K55*10%,0)</f>
        <v>0</v>
      </c>
      <c r="L57" s="188" t="s">
        <v>70</v>
      </c>
      <c r="M57" s="187">
        <f>+IF(L57="si",M55*10%,0)</f>
        <v>0</v>
      </c>
      <c r="N57" s="45" t="s">
        <v>70</v>
      </c>
      <c r="O57" s="187">
        <f>+IF(N57="si",O55*10%,0)</f>
        <v>0</v>
      </c>
      <c r="P57" s="45" t="s">
        <v>70</v>
      </c>
      <c r="Q57" s="187">
        <f>+IF(P57="si",Q55*10%,0)</f>
        <v>0</v>
      </c>
      <c r="R57" s="45" t="s">
        <v>70</v>
      </c>
      <c r="S57" s="187">
        <f>+IF(R57="si",S55*10%,0)</f>
        <v>0</v>
      </c>
      <c r="T57" s="45" t="s">
        <v>70</v>
      </c>
      <c r="U57" s="187">
        <f>+IF(T57="si",U55*10%,0)</f>
        <v>0</v>
      </c>
      <c r="V57" s="45" t="s">
        <v>70</v>
      </c>
      <c r="W57" s="187">
        <f>+IF(V57="si",W55*10%,0)</f>
        <v>0</v>
      </c>
      <c r="X57" s="45" t="s">
        <v>70</v>
      </c>
      <c r="Y57" s="187">
        <f>+IF(X57="si",Y55*10%,0)</f>
        <v>0</v>
      </c>
      <c r="Z57" s="45" t="s">
        <v>70</v>
      </c>
      <c r="AA57" s="187">
        <f>+IF(Z57="si",AA55*10%,0)</f>
        <v>0</v>
      </c>
      <c r="AB57" s="45" t="s">
        <v>70</v>
      </c>
      <c r="AC57" s="187">
        <f>+IF(AB57="si",AC55*10%,0)</f>
        <v>0</v>
      </c>
      <c r="AD57" s="45" t="s">
        <v>70</v>
      </c>
      <c r="AE57" s="187">
        <f>+IF(AD57="si",AE55*10%,0)</f>
        <v>0</v>
      </c>
      <c r="AF57" s="45" t="s">
        <v>70</v>
      </c>
      <c r="AG57" s="187">
        <f>+IF(AF57="si",AG55*10%,0)</f>
        <v>0</v>
      </c>
      <c r="AH57" s="45" t="s">
        <v>70</v>
      </c>
      <c r="AI57" s="187">
        <f>+IF(AH57="si",AI55*10%,0)</f>
        <v>0</v>
      </c>
      <c r="AJ57" s="84"/>
      <c r="AK57" s="84"/>
      <c r="AL57" s="84"/>
      <c r="AM57" s="84"/>
      <c r="AN57" s="84"/>
      <c r="AO57" s="84"/>
      <c r="AP57" s="84"/>
      <c r="AQ57" s="84"/>
      <c r="AR57" s="84"/>
      <c r="AS57" s="84"/>
      <c r="AT57" s="84"/>
      <c r="AU57" s="84"/>
      <c r="AV57" s="84"/>
      <c r="AW57" s="84"/>
    </row>
    <row r="58" spans="1:49" s="92" customFormat="1" ht="30.75" thickBot="1" x14ac:dyDescent="0.3">
      <c r="A58" s="572"/>
      <c r="B58" s="82" t="s">
        <v>94</v>
      </c>
      <c r="C58" s="83" t="s">
        <v>70</v>
      </c>
      <c r="D58" s="574"/>
      <c r="E58" s="575"/>
      <c r="F58" s="575"/>
      <c r="G58" s="575"/>
      <c r="H58" s="575"/>
      <c r="I58" s="575"/>
      <c r="J58" s="576"/>
      <c r="K58" s="148">
        <f>+IF(C58="si",K55*7%,0)</f>
        <v>0</v>
      </c>
      <c r="L58" s="188" t="s">
        <v>70</v>
      </c>
      <c r="M58" s="187">
        <f>+IF(L58="si",M55*7%,0)</f>
        <v>0</v>
      </c>
      <c r="N58" s="45" t="s">
        <v>70</v>
      </c>
      <c r="O58" s="187">
        <f>+IF(N58="si",O55*7%,0)</f>
        <v>0</v>
      </c>
      <c r="P58" s="45" t="s">
        <v>70</v>
      </c>
      <c r="Q58" s="187">
        <f>+IF(P58="si",Q55*7%,0)</f>
        <v>0</v>
      </c>
      <c r="R58" s="45" t="s">
        <v>70</v>
      </c>
      <c r="S58" s="187">
        <f>+IF(R58="si",S55*7%,0)</f>
        <v>0</v>
      </c>
      <c r="T58" s="45" t="s">
        <v>70</v>
      </c>
      <c r="U58" s="187">
        <f>+IF(T58="si",U55*7%,0)</f>
        <v>0</v>
      </c>
      <c r="V58" s="45" t="s">
        <v>70</v>
      </c>
      <c r="W58" s="187">
        <f>+IF(V58="si",W55*7%,0)</f>
        <v>0</v>
      </c>
      <c r="X58" s="45" t="s">
        <v>70</v>
      </c>
      <c r="Y58" s="187">
        <f>+IF(X58="si",Y55*7%,0)</f>
        <v>0</v>
      </c>
      <c r="Z58" s="45" t="s">
        <v>70</v>
      </c>
      <c r="AA58" s="187">
        <f>+IF(Z58="si",AA55*7%,0)</f>
        <v>0</v>
      </c>
      <c r="AB58" s="45" t="s">
        <v>70</v>
      </c>
      <c r="AC58" s="187">
        <f>+IF(AB58="si",AC55*7%,0)</f>
        <v>0</v>
      </c>
      <c r="AD58" s="45" t="s">
        <v>70</v>
      </c>
      <c r="AE58" s="187">
        <f>+IF(AD58="si",AE55*7%,0)</f>
        <v>0</v>
      </c>
      <c r="AF58" s="45" t="s">
        <v>70</v>
      </c>
      <c r="AG58" s="187">
        <f>+IF(AF58="si",AG55*7%,0)</f>
        <v>0</v>
      </c>
      <c r="AH58" s="45" t="s">
        <v>70</v>
      </c>
      <c r="AI58" s="187">
        <f>+IF(AH58="si",AI55*7%,0)</f>
        <v>0</v>
      </c>
      <c r="AJ58" s="84"/>
      <c r="AK58" s="84"/>
      <c r="AL58" s="84"/>
      <c r="AM58" s="84"/>
      <c r="AN58" s="84"/>
      <c r="AO58" s="84"/>
      <c r="AP58" s="84"/>
      <c r="AQ58" s="84"/>
      <c r="AR58" s="84"/>
      <c r="AS58" s="84"/>
      <c r="AT58" s="84"/>
      <c r="AU58" s="84"/>
      <c r="AV58" s="84"/>
      <c r="AW58" s="84"/>
    </row>
    <row r="59" spans="1:49" s="92" customFormat="1" ht="15.75" thickBot="1" x14ac:dyDescent="0.3">
      <c r="A59" s="573"/>
      <c r="B59" s="82" t="s">
        <v>95</v>
      </c>
      <c r="C59" s="83" t="s">
        <v>70</v>
      </c>
      <c r="D59" s="574"/>
      <c r="E59" s="575"/>
      <c r="F59" s="575"/>
      <c r="G59" s="575"/>
      <c r="H59" s="575"/>
      <c r="I59" s="575"/>
      <c r="J59" s="576"/>
      <c r="K59" s="148">
        <f>+IF(C59="si",K55*5%,0)</f>
        <v>0</v>
      </c>
      <c r="L59" s="188" t="s">
        <v>70</v>
      </c>
      <c r="M59" s="187">
        <f>+IF(L59="si",M55*5%,0)</f>
        <v>0</v>
      </c>
      <c r="N59" s="45" t="s">
        <v>70</v>
      </c>
      <c r="O59" s="187">
        <f>+IF(N59="si",O55*5%,0)</f>
        <v>0</v>
      </c>
      <c r="P59" s="45" t="s">
        <v>70</v>
      </c>
      <c r="Q59" s="187">
        <f>+IF(P59="si",Q55*5%,0)</f>
        <v>0</v>
      </c>
      <c r="R59" s="45" t="s">
        <v>70</v>
      </c>
      <c r="S59" s="187">
        <f>+IF(R59="si",S55*5%,0)</f>
        <v>0</v>
      </c>
      <c r="T59" s="45" t="s">
        <v>70</v>
      </c>
      <c r="U59" s="187">
        <f>+IF(T59="si",U55*5%,0)</f>
        <v>0</v>
      </c>
      <c r="V59" s="45" t="s">
        <v>70</v>
      </c>
      <c r="W59" s="187">
        <f>+IF(V59="si",W55*5%,0)</f>
        <v>0</v>
      </c>
      <c r="X59" s="45" t="s">
        <v>70</v>
      </c>
      <c r="Y59" s="187">
        <f>+IF(X59="si",Y55*5%,0)</f>
        <v>0</v>
      </c>
      <c r="Z59" s="45" t="s">
        <v>70</v>
      </c>
      <c r="AA59" s="187">
        <f>+IF(Z59="si",AA55*5%,0)</f>
        <v>0</v>
      </c>
      <c r="AB59" s="45" t="s">
        <v>70</v>
      </c>
      <c r="AC59" s="187">
        <f>+IF(AB59="si",AC55*5%,0)</f>
        <v>0</v>
      </c>
      <c r="AD59" s="45" t="s">
        <v>70</v>
      </c>
      <c r="AE59" s="187">
        <f>+IF(AD59="si",AE55*5%,0)</f>
        <v>0</v>
      </c>
      <c r="AF59" s="45" t="s">
        <v>70</v>
      </c>
      <c r="AG59" s="187">
        <f>+IF(AF59="si",AG55*5%,0)</f>
        <v>0</v>
      </c>
      <c r="AH59" s="45" t="s">
        <v>70</v>
      </c>
      <c r="AI59" s="187">
        <f>+IF(AH59="si",AI55*5%,0)</f>
        <v>0</v>
      </c>
      <c r="AJ59" s="84"/>
      <c r="AK59" s="84"/>
      <c r="AL59" s="84"/>
      <c r="AM59" s="84"/>
      <c r="AN59" s="84"/>
      <c r="AO59" s="84"/>
      <c r="AP59" s="84"/>
      <c r="AQ59" s="84"/>
      <c r="AR59" s="84"/>
      <c r="AS59" s="84"/>
      <c r="AT59" s="84"/>
      <c r="AU59" s="84"/>
      <c r="AV59" s="84"/>
      <c r="AW59" s="84"/>
    </row>
    <row r="60" spans="1:49" s="92" customFormat="1" ht="15.75" thickBot="1" x14ac:dyDescent="0.3">
      <c r="A60" s="501" t="s">
        <v>102</v>
      </c>
      <c r="B60" s="502"/>
      <c r="C60" s="502"/>
      <c r="D60" s="502"/>
      <c r="E60" s="502"/>
      <c r="F60" s="502"/>
      <c r="G60" s="502"/>
      <c r="H60" s="502"/>
      <c r="I60" s="502"/>
      <c r="J60" s="503"/>
      <c r="K60" s="255">
        <f>SUM(K55:K59)</f>
        <v>96000000000</v>
      </c>
      <c r="L60" s="191"/>
      <c r="M60" s="196">
        <f>SUM(M55:M59)</f>
        <v>0</v>
      </c>
      <c r="N60" s="166"/>
      <c r="O60" s="196">
        <f>SUM(O55:O59)</f>
        <v>102406168957.86436</v>
      </c>
      <c r="P60" s="166"/>
      <c r="Q60" s="196">
        <f>SUM(Q55:Q59)</f>
        <v>105674422410.75313</v>
      </c>
      <c r="R60" s="166"/>
      <c r="S60" s="196">
        <f>SUM(S55:S59)</f>
        <v>0</v>
      </c>
      <c r="T60" s="166"/>
      <c r="U60" s="196">
        <f>SUM(U55:U59)</f>
        <v>0</v>
      </c>
      <c r="V60" s="166"/>
      <c r="W60" s="196">
        <f>SUM(W55:W59)</f>
        <v>0</v>
      </c>
      <c r="X60" s="166"/>
      <c r="Y60" s="196">
        <f>SUM(Y55:Y59)</f>
        <v>0</v>
      </c>
      <c r="Z60" s="166"/>
      <c r="AA60" s="196">
        <f>SUM(AA55:AA59)</f>
        <v>0</v>
      </c>
      <c r="AB60" s="166"/>
      <c r="AC60" s="196">
        <f>SUM(AC55:AC59)</f>
        <v>0</v>
      </c>
      <c r="AD60" s="166"/>
      <c r="AE60" s="196">
        <f>SUM(AE55:AE59)</f>
        <v>0</v>
      </c>
      <c r="AF60" s="166"/>
      <c r="AG60" s="196">
        <f>SUM(AG55:AG59)</f>
        <v>0</v>
      </c>
      <c r="AH60" s="166"/>
      <c r="AI60" s="196">
        <f>SUM(AI55:AI59)</f>
        <v>0</v>
      </c>
      <c r="AJ60" s="84"/>
      <c r="AK60" s="84"/>
      <c r="AL60" s="84"/>
      <c r="AM60" s="84"/>
      <c r="AN60" s="84"/>
      <c r="AO60" s="84"/>
      <c r="AP60" s="84"/>
      <c r="AQ60" s="84"/>
      <c r="AR60" s="84"/>
      <c r="AS60" s="84"/>
      <c r="AT60" s="84"/>
      <c r="AU60" s="84"/>
      <c r="AV60" s="84"/>
      <c r="AW60" s="84"/>
    </row>
    <row r="61" spans="1:49" s="47" customFormat="1" ht="15" hidden="1" customHeight="1" x14ac:dyDescent="0.25">
      <c r="A61" s="495" t="s">
        <v>5</v>
      </c>
      <c r="B61" s="495"/>
      <c r="C61" s="495"/>
      <c r="D61" s="495"/>
      <c r="E61" s="495"/>
      <c r="F61" s="495"/>
      <c r="G61" s="495"/>
      <c r="H61" s="495"/>
      <c r="I61" s="495"/>
      <c r="J61" s="495"/>
      <c r="K61" s="163">
        <f>+K53+K60</f>
        <v>97685000000</v>
      </c>
      <c r="L61" s="163"/>
      <c r="M61" s="163">
        <f t="shared" ref="M61:AI61" si="4">+M53+M60</f>
        <v>1685000000</v>
      </c>
      <c r="N61" s="163"/>
      <c r="O61" s="163">
        <f t="shared" si="4"/>
        <v>102406168957.86436</v>
      </c>
      <c r="P61" s="163"/>
      <c r="Q61" s="163">
        <f t="shared" si="4"/>
        <v>105674422410.75313</v>
      </c>
      <c r="R61" s="163"/>
      <c r="S61" s="163">
        <f t="shared" si="4"/>
        <v>0</v>
      </c>
      <c r="T61" s="163"/>
      <c r="U61" s="163">
        <f t="shared" si="4"/>
        <v>0</v>
      </c>
      <c r="V61" s="163"/>
      <c r="W61" s="163">
        <f t="shared" si="4"/>
        <v>0</v>
      </c>
      <c r="X61" s="163"/>
      <c r="Y61" s="163">
        <f t="shared" si="4"/>
        <v>0</v>
      </c>
      <c r="Z61" s="163"/>
      <c r="AA61" s="163">
        <f t="shared" si="4"/>
        <v>0</v>
      </c>
      <c r="AB61" s="163"/>
      <c r="AC61" s="163">
        <f t="shared" si="4"/>
        <v>0</v>
      </c>
      <c r="AD61" s="163"/>
      <c r="AE61" s="163">
        <f t="shared" si="4"/>
        <v>0</v>
      </c>
      <c r="AF61" s="163"/>
      <c r="AG61" s="163">
        <f t="shared" si="4"/>
        <v>0</v>
      </c>
      <c r="AH61" s="163"/>
      <c r="AI61" s="163">
        <f t="shared" si="4"/>
        <v>0</v>
      </c>
    </row>
    <row r="62" spans="1:49" s="47" customFormat="1" ht="15" customHeight="1" thickBot="1" x14ac:dyDescent="0.3">
      <c r="A62" s="571" t="s">
        <v>201</v>
      </c>
      <c r="B62" s="87"/>
      <c r="C62" s="88" t="s">
        <v>202</v>
      </c>
      <c r="D62" s="90"/>
      <c r="E62" s="30">
        <v>37</v>
      </c>
      <c r="F62" s="89" t="str">
        <f>VLOOKUP(E62,HONORARIOS!A20:G58,2,0)</f>
        <v>PRR - PREDIO YERBABUENA</v>
      </c>
      <c r="G62" s="90">
        <v>1</v>
      </c>
      <c r="H62" s="148">
        <f>VLOOKUP(E62,HONORARIOS!A20:G58,5,0)</f>
        <v>500000000</v>
      </c>
      <c r="I62" s="148">
        <f>+G62*H62</f>
        <v>500000000</v>
      </c>
      <c r="J62" s="30">
        <v>1</v>
      </c>
      <c r="K62" s="107">
        <f>+I62*J62</f>
        <v>500000000</v>
      </c>
      <c r="L62" s="190"/>
      <c r="M62" s="227"/>
      <c r="N62" s="149"/>
      <c r="O62" s="227"/>
      <c r="P62" s="149"/>
      <c r="Q62" s="227"/>
      <c r="R62" s="149"/>
      <c r="S62" s="227"/>
      <c r="T62" s="149"/>
      <c r="U62" s="227"/>
      <c r="V62" s="149"/>
      <c r="W62" s="227"/>
      <c r="X62" s="149"/>
      <c r="Y62" s="227"/>
      <c r="Z62" s="149"/>
      <c r="AA62" s="227"/>
      <c r="AB62" s="149"/>
      <c r="AC62" s="227"/>
      <c r="AD62" s="149"/>
      <c r="AE62" s="227"/>
      <c r="AF62" s="149"/>
      <c r="AG62" s="227"/>
      <c r="AH62" s="149"/>
      <c r="AI62" s="227"/>
    </row>
    <row r="63" spans="1:49" s="47" customFormat="1" ht="15.75" customHeight="1" thickBot="1" x14ac:dyDescent="0.3">
      <c r="A63" s="572"/>
      <c r="B63" s="39" t="s">
        <v>71</v>
      </c>
      <c r="C63" s="423"/>
      <c r="D63" s="424"/>
      <c r="E63" s="424"/>
      <c r="F63" s="424"/>
      <c r="G63" s="424"/>
      <c r="H63" s="424"/>
      <c r="I63" s="424"/>
      <c r="J63" s="425"/>
      <c r="K63" s="109">
        <f>SUM(K62:K62)</f>
        <v>500000000</v>
      </c>
      <c r="L63" s="186" t="s">
        <v>103</v>
      </c>
      <c r="M63" s="228">
        <f>+K63</f>
        <v>500000000</v>
      </c>
      <c r="N63" s="171" t="s">
        <v>103</v>
      </c>
      <c r="O63" s="228">
        <f>+$K$55*O53</f>
        <v>0</v>
      </c>
      <c r="P63" s="171" t="s">
        <v>103</v>
      </c>
      <c r="Q63" s="228">
        <f>+$K$55*Q53</f>
        <v>0</v>
      </c>
      <c r="R63" s="171" t="s">
        <v>103</v>
      </c>
      <c r="S63" s="228"/>
      <c r="T63" s="171" t="s">
        <v>103</v>
      </c>
      <c r="U63" s="228"/>
      <c r="V63" s="171" t="s">
        <v>103</v>
      </c>
      <c r="W63" s="228"/>
      <c r="X63" s="171" t="s">
        <v>103</v>
      </c>
      <c r="Y63" s="228"/>
      <c r="Z63" s="171" t="s">
        <v>103</v>
      </c>
      <c r="AA63" s="228"/>
      <c r="AB63" s="171" t="s">
        <v>103</v>
      </c>
      <c r="AC63" s="228"/>
      <c r="AD63" s="171" t="s">
        <v>103</v>
      </c>
      <c r="AE63" s="228"/>
      <c r="AF63" s="171" t="s">
        <v>103</v>
      </c>
      <c r="AG63" s="228"/>
      <c r="AH63" s="171" t="s">
        <v>103</v>
      </c>
      <c r="AI63" s="228"/>
    </row>
    <row r="64" spans="1:49" s="47" customFormat="1" ht="15" customHeight="1" thickBot="1" x14ac:dyDescent="0.3">
      <c r="A64" s="572"/>
      <c r="B64" s="82" t="s">
        <v>98</v>
      </c>
      <c r="C64" s="83" t="s">
        <v>107</v>
      </c>
      <c r="D64" s="574"/>
      <c r="E64" s="575"/>
      <c r="F64" s="575"/>
      <c r="G64" s="575"/>
      <c r="H64" s="575"/>
      <c r="I64" s="575"/>
      <c r="J64" s="576"/>
      <c r="K64" s="148">
        <f>+IF(C64="Consultoria (25%)",K63*25%,0)+IF(C64="Obra (30%)",K63*30%,0)+IF(C64="Directo (20%)",K63*20%,0)+IF(C64="No aplica",0,0)+IF(C64="Directo (10%)",K63*10%,0)</f>
        <v>0</v>
      </c>
      <c r="L64" s="188" t="s">
        <v>107</v>
      </c>
      <c r="M64" s="187">
        <f>+IF(L64="Consultoria (25%)",M63*25%,0)+IF(L64="Obra (30%)",M63*30%,0)+IF(L64="Directo (20%)",M63*20%,0)+IF(L64="No aplica",0,0)+IF(L64="Directo (10%)",M63*10%,0)</f>
        <v>0</v>
      </c>
      <c r="N64" s="45" t="s">
        <v>107</v>
      </c>
      <c r="O64" s="187">
        <f>+IF(N64="Consultoria (25%)",O63*25%,0)+IF(N64="Obra (30%)",O63*30%,0)+IF(N64="Directo (20%)",O63*20%,0)+IF(N64="No aplica",0,0)+IF(N64="Directo (10%)",O63*10%,0)</f>
        <v>0</v>
      </c>
      <c r="P64" s="45" t="s">
        <v>107</v>
      </c>
      <c r="Q64" s="187">
        <f>+IF(P64="Consultoria (25%)",Q63*25%,0)+IF(P64="Obra (30%)",Q63*30%,0)+IF(P64="Directo (20%)",Q63*20%,0)+IF(P64="No aplica",0,0)+IF(P64="Directo (10%)",Q63*10%,0)</f>
        <v>0</v>
      </c>
      <c r="R64" s="45" t="s">
        <v>107</v>
      </c>
      <c r="S64" s="187">
        <f>+IF(R64="Consultoria (25%)",S63*25%,0)+IF(R64="Obra (30%)",S63*30%,0)+IF(R64="Directo (20%)",S63*20%,0)+IF(R64="No aplica",0,0)+IF(R64="Directo (10%)",S63*10%,0)</f>
        <v>0</v>
      </c>
      <c r="T64" s="45" t="s">
        <v>107</v>
      </c>
      <c r="U64" s="187">
        <f>+IF(T64="Consultoria (25%)",U63*25%,0)+IF(T64="Obra (30%)",U63*30%,0)+IF(T64="Directo (20%)",U63*20%,0)+IF(T64="No aplica",0,0)+IF(T64="Directo (10%)",U63*10%,0)</f>
        <v>0</v>
      </c>
      <c r="V64" s="45" t="s">
        <v>107</v>
      </c>
      <c r="W64" s="187">
        <f>+IF(V64="Consultoria (25%)",W63*25%,0)+IF(V64="Obra (30%)",W63*30%,0)+IF(V64="Directo (20%)",W63*20%,0)+IF(V64="No aplica",0,0)+IF(V64="Directo (10%)",W63*10%,0)</f>
        <v>0</v>
      </c>
      <c r="X64" s="45" t="s">
        <v>107</v>
      </c>
      <c r="Y64" s="187">
        <f>+IF(X64="Consultoria (25%)",Y63*25%,0)+IF(X64="Obra (30%)",Y63*30%,0)+IF(X64="Directo (20%)",Y63*20%,0)+IF(X64="No aplica",0,0)+IF(X64="Directo (10%)",Y63*10%,0)</f>
        <v>0</v>
      </c>
      <c r="Z64" s="45" t="s">
        <v>107</v>
      </c>
      <c r="AA64" s="187">
        <f>+IF(Z64="Consultoria (25%)",AA63*25%,0)+IF(Z64="Obra (30%)",AA63*30%,0)+IF(Z64="Directo (20%)",AA63*20%,0)+IF(Z64="No aplica",0,0)+IF(Z64="Directo (10%)",AA63*10%,0)</f>
        <v>0</v>
      </c>
      <c r="AB64" s="45" t="s">
        <v>107</v>
      </c>
      <c r="AC64" s="187">
        <f>+IF(AB64="Consultoria (25%)",AC63*25%,0)+IF(AB64="Obra (30%)",AC63*30%,0)+IF(AB64="Directo (20%)",AC63*20%,0)+IF(AB64="No aplica",0,0)+IF(AB64="Directo (10%)",AC63*10%,0)</f>
        <v>0</v>
      </c>
      <c r="AD64" s="45" t="s">
        <v>107</v>
      </c>
      <c r="AE64" s="187">
        <f>+IF(AD64="Consultoria (25%)",AE63*25%,0)+IF(AD64="Obra (30%)",AE63*30%,0)+IF(AD64="Directo (20%)",AE63*20%,0)+IF(AD64="No aplica",0,0)+IF(AD64="Directo (10%)",AE63*10%,0)</f>
        <v>0</v>
      </c>
      <c r="AF64" s="45" t="s">
        <v>107</v>
      </c>
      <c r="AG64" s="187">
        <f>+IF(AF64="Consultoria (25%)",AG63*25%,0)+IF(AF64="Obra (30%)",AG63*30%,0)+IF(AF64="Directo (20%)",AG63*20%,0)+IF(AF64="No aplica",0,0)+IF(AF64="Directo (10%)",AG63*10%,0)</f>
        <v>0</v>
      </c>
      <c r="AH64" s="45" t="s">
        <v>107</v>
      </c>
      <c r="AI64" s="187">
        <f>+IF(AH64="Consultoria (25%)",AI63*25%,0)+IF(AH64="Obra (30%)",AI63*30%,0)+IF(AH64="Directo (20%)",AI63*20%,0)+IF(AH64="No aplica",0,0)+IF(AH64="Directo (10%)",AI63*10%,0)</f>
        <v>0</v>
      </c>
    </row>
    <row r="65" spans="1:49" s="47" customFormat="1" ht="34.5" customHeight="1" thickBot="1" x14ac:dyDescent="0.3">
      <c r="A65" s="572"/>
      <c r="B65" s="82" t="s">
        <v>127</v>
      </c>
      <c r="C65" s="83" t="s">
        <v>97</v>
      </c>
      <c r="D65" s="577"/>
      <c r="E65" s="578"/>
      <c r="F65" s="578"/>
      <c r="G65" s="578"/>
      <c r="H65" s="578"/>
      <c r="I65" s="578"/>
      <c r="J65" s="579"/>
      <c r="K65" s="148">
        <f>+IF(C65="si",K63*7%,0)</f>
        <v>35000000</v>
      </c>
      <c r="L65" s="188" t="s">
        <v>97</v>
      </c>
      <c r="M65" s="187">
        <f>+IF(L65="si",M63*7%,0)</f>
        <v>35000000</v>
      </c>
      <c r="N65" s="45" t="s">
        <v>70</v>
      </c>
      <c r="O65" s="187">
        <f>+IF(N65="si",O63*10%,0)</f>
        <v>0</v>
      </c>
      <c r="P65" s="45" t="s">
        <v>70</v>
      </c>
      <c r="Q65" s="187">
        <f>+IF(P65="si",Q63*10%,0)</f>
        <v>0</v>
      </c>
      <c r="R65" s="45" t="s">
        <v>70</v>
      </c>
      <c r="S65" s="187">
        <f>+IF(R65="si",S63*10%,0)</f>
        <v>0</v>
      </c>
      <c r="T65" s="45" t="s">
        <v>70</v>
      </c>
      <c r="U65" s="187">
        <f>+IF(T65="si",U63*10%,0)</f>
        <v>0</v>
      </c>
      <c r="V65" s="45" t="s">
        <v>70</v>
      </c>
      <c r="W65" s="187">
        <f>+IF(V65="si",W63*10%,0)</f>
        <v>0</v>
      </c>
      <c r="X65" s="45" t="s">
        <v>70</v>
      </c>
      <c r="Y65" s="187">
        <f>+IF(X65="si",Y63*10%,0)</f>
        <v>0</v>
      </c>
      <c r="Z65" s="45" t="s">
        <v>70</v>
      </c>
      <c r="AA65" s="187">
        <f>+IF(Z65="si",AA63*10%,0)</f>
        <v>0</v>
      </c>
      <c r="AB65" s="45" t="s">
        <v>70</v>
      </c>
      <c r="AC65" s="187">
        <f>+IF(AB65="si",AC63*10%,0)</f>
        <v>0</v>
      </c>
      <c r="AD65" s="45" t="s">
        <v>70</v>
      </c>
      <c r="AE65" s="187">
        <f>+IF(AD65="si",AE63*10%,0)</f>
        <v>0</v>
      </c>
      <c r="AF65" s="45" t="s">
        <v>70</v>
      </c>
      <c r="AG65" s="187">
        <f>+IF(AF65="si",AG63*10%,0)</f>
        <v>0</v>
      </c>
      <c r="AH65" s="45" t="s">
        <v>70</v>
      </c>
      <c r="AI65" s="187">
        <f>+IF(AH65="si",AI63*10%,0)</f>
        <v>0</v>
      </c>
    </row>
    <row r="66" spans="1:49" s="47" customFormat="1" ht="15" customHeight="1" thickBot="1" x14ac:dyDescent="0.3">
      <c r="A66" s="572"/>
      <c r="B66" s="82" t="s">
        <v>94</v>
      </c>
      <c r="C66" s="83" t="s">
        <v>70</v>
      </c>
      <c r="D66" s="574"/>
      <c r="E66" s="575"/>
      <c r="F66" s="575"/>
      <c r="G66" s="575"/>
      <c r="H66" s="575"/>
      <c r="I66" s="575"/>
      <c r="J66" s="576"/>
      <c r="K66" s="148">
        <f>+IF(C66="si",K63*7%,0)</f>
        <v>0</v>
      </c>
      <c r="L66" s="188" t="s">
        <v>70</v>
      </c>
      <c r="M66" s="187">
        <f>+IF(L66="si",M63*7%,0)</f>
        <v>0</v>
      </c>
      <c r="N66" s="45" t="s">
        <v>70</v>
      </c>
      <c r="O66" s="187">
        <f>+IF(N66="si",O63*7%,0)</f>
        <v>0</v>
      </c>
      <c r="P66" s="45" t="s">
        <v>70</v>
      </c>
      <c r="Q66" s="187">
        <f>+IF(P66="si",Q63*7%,0)</f>
        <v>0</v>
      </c>
      <c r="R66" s="45" t="s">
        <v>70</v>
      </c>
      <c r="S66" s="187">
        <f>+IF(R66="si",S63*7%,0)</f>
        <v>0</v>
      </c>
      <c r="T66" s="45" t="s">
        <v>70</v>
      </c>
      <c r="U66" s="187">
        <f>+IF(T66="si",U63*7%,0)</f>
        <v>0</v>
      </c>
      <c r="V66" s="45" t="s">
        <v>70</v>
      </c>
      <c r="W66" s="187">
        <f>+IF(V66="si",W63*7%,0)</f>
        <v>0</v>
      </c>
      <c r="X66" s="45" t="s">
        <v>70</v>
      </c>
      <c r="Y66" s="187">
        <f>+IF(X66="si",Y63*7%,0)</f>
        <v>0</v>
      </c>
      <c r="Z66" s="45" t="s">
        <v>70</v>
      </c>
      <c r="AA66" s="187">
        <f>+IF(Z66="si",AA63*7%,0)</f>
        <v>0</v>
      </c>
      <c r="AB66" s="45" t="s">
        <v>70</v>
      </c>
      <c r="AC66" s="187">
        <f>+IF(AB66="si",AC63*7%,0)</f>
        <v>0</v>
      </c>
      <c r="AD66" s="45" t="s">
        <v>70</v>
      </c>
      <c r="AE66" s="187">
        <f>+IF(AD66="si",AE63*7%,0)</f>
        <v>0</v>
      </c>
      <c r="AF66" s="45" t="s">
        <v>70</v>
      </c>
      <c r="AG66" s="187">
        <f>+IF(AF66="si",AG63*7%,0)</f>
        <v>0</v>
      </c>
      <c r="AH66" s="45" t="s">
        <v>70</v>
      </c>
      <c r="AI66" s="187">
        <f>+IF(AH66="si",AI63*7%,0)</f>
        <v>0</v>
      </c>
    </row>
    <row r="67" spans="1:49" s="47" customFormat="1" ht="15" customHeight="1" thickBot="1" x14ac:dyDescent="0.3">
      <c r="A67" s="573"/>
      <c r="B67" s="82" t="s">
        <v>95</v>
      </c>
      <c r="C67" s="83" t="s">
        <v>70</v>
      </c>
      <c r="D67" s="574"/>
      <c r="E67" s="575"/>
      <c r="F67" s="575"/>
      <c r="G67" s="575"/>
      <c r="H67" s="575"/>
      <c r="I67" s="575"/>
      <c r="J67" s="576"/>
      <c r="K67" s="148">
        <f>+IF(C67="si",K63*5%,0)</f>
        <v>0</v>
      </c>
      <c r="L67" s="188" t="s">
        <v>70</v>
      </c>
      <c r="M67" s="187">
        <f>+IF(L67="si",M63*5%,0)</f>
        <v>0</v>
      </c>
      <c r="N67" s="45" t="s">
        <v>70</v>
      </c>
      <c r="O67" s="187">
        <f>+IF(N67="si",O63*5%,0)</f>
        <v>0</v>
      </c>
      <c r="P67" s="45" t="s">
        <v>70</v>
      </c>
      <c r="Q67" s="187">
        <f>+IF(P67="si",Q63*5%,0)</f>
        <v>0</v>
      </c>
      <c r="R67" s="45" t="s">
        <v>70</v>
      </c>
      <c r="S67" s="187">
        <f>+IF(R67="si",S63*5%,0)</f>
        <v>0</v>
      </c>
      <c r="T67" s="45" t="s">
        <v>70</v>
      </c>
      <c r="U67" s="187">
        <f>+IF(T67="si",U63*5%,0)</f>
        <v>0</v>
      </c>
      <c r="V67" s="45" t="s">
        <v>70</v>
      </c>
      <c r="W67" s="187">
        <f>+IF(V67="si",W63*5%,0)</f>
        <v>0</v>
      </c>
      <c r="X67" s="45" t="s">
        <v>70</v>
      </c>
      <c r="Y67" s="187">
        <f>+IF(X67="si",Y63*5%,0)</f>
        <v>0</v>
      </c>
      <c r="Z67" s="45" t="s">
        <v>70</v>
      </c>
      <c r="AA67" s="187">
        <f>+IF(Z67="si",AA63*5%,0)</f>
        <v>0</v>
      </c>
      <c r="AB67" s="45" t="s">
        <v>70</v>
      </c>
      <c r="AC67" s="187">
        <f>+IF(AB67="si",AC63*5%,0)</f>
        <v>0</v>
      </c>
      <c r="AD67" s="45" t="s">
        <v>70</v>
      </c>
      <c r="AE67" s="187">
        <f>+IF(AD67="si",AE63*5%,0)</f>
        <v>0</v>
      </c>
      <c r="AF67" s="45" t="s">
        <v>70</v>
      </c>
      <c r="AG67" s="187">
        <f>+IF(AF67="si",AG63*5%,0)</f>
        <v>0</v>
      </c>
      <c r="AH67" s="45" t="s">
        <v>70</v>
      </c>
      <c r="AI67" s="187">
        <f>+IF(AH67="si",AI63*5%,0)</f>
        <v>0</v>
      </c>
    </row>
    <row r="68" spans="1:49" s="92" customFormat="1" x14ac:dyDescent="0.25">
      <c r="A68" s="501" t="s">
        <v>102</v>
      </c>
      <c r="B68" s="502"/>
      <c r="C68" s="502"/>
      <c r="D68" s="502"/>
      <c r="E68" s="502"/>
      <c r="F68" s="502"/>
      <c r="G68" s="502"/>
      <c r="H68" s="502"/>
      <c r="I68" s="502"/>
      <c r="J68" s="503"/>
      <c r="K68" s="255">
        <f>SUM(K63:K67)</f>
        <v>535000000</v>
      </c>
      <c r="L68" s="191"/>
      <c r="M68" s="196">
        <f>SUM(M63:M67)</f>
        <v>535000000</v>
      </c>
      <c r="N68" s="166"/>
      <c r="O68" s="196">
        <f>SUM(O63:O67)</f>
        <v>0</v>
      </c>
      <c r="P68" s="166"/>
      <c r="Q68" s="196">
        <f>SUM(Q63:Q67)</f>
        <v>0</v>
      </c>
      <c r="R68" s="166"/>
      <c r="S68" s="196">
        <f>SUM(S63:S67)</f>
        <v>0</v>
      </c>
      <c r="T68" s="166"/>
      <c r="U68" s="196">
        <f>SUM(U63:U67)</f>
        <v>0</v>
      </c>
      <c r="V68" s="166"/>
      <c r="W68" s="196">
        <f>SUM(W63:W67)</f>
        <v>0</v>
      </c>
      <c r="X68" s="166"/>
      <c r="Y68" s="196">
        <f>SUM(Y63:Y67)</f>
        <v>0</v>
      </c>
      <c r="Z68" s="166"/>
      <c r="AA68" s="196">
        <f>SUM(AA63:AA67)</f>
        <v>0</v>
      </c>
      <c r="AB68" s="166"/>
      <c r="AC68" s="196">
        <f>SUM(AC63:AC67)</f>
        <v>0</v>
      </c>
      <c r="AD68" s="166"/>
      <c r="AE68" s="196">
        <f>SUM(AE63:AE67)</f>
        <v>0</v>
      </c>
      <c r="AF68" s="166"/>
      <c r="AG68" s="196">
        <f>SUM(AG63:AG67)</f>
        <v>0</v>
      </c>
      <c r="AH68" s="166"/>
      <c r="AI68" s="196">
        <f>SUM(AI63:AI67)</f>
        <v>0</v>
      </c>
      <c r="AJ68" s="84"/>
      <c r="AK68" s="84"/>
      <c r="AL68" s="84"/>
      <c r="AM68" s="84"/>
      <c r="AN68" s="84"/>
      <c r="AO68" s="84"/>
      <c r="AP68" s="84"/>
      <c r="AQ68" s="84"/>
      <c r="AR68" s="84"/>
      <c r="AS68" s="84"/>
      <c r="AT68" s="84"/>
      <c r="AU68" s="84"/>
      <c r="AV68" s="84"/>
      <c r="AW68" s="84"/>
    </row>
    <row r="69" spans="1:49" s="49" customFormat="1" x14ac:dyDescent="0.25">
      <c r="A69" s="543" t="s">
        <v>73</v>
      </c>
      <c r="B69" s="543"/>
      <c r="C69" s="543"/>
      <c r="D69" s="543"/>
      <c r="E69" s="543"/>
      <c r="F69" s="543"/>
      <c r="G69" s="543"/>
      <c r="H69" s="543"/>
      <c r="I69" s="543"/>
      <c r="J69" s="543"/>
      <c r="K69" s="393">
        <f>+K19+K26+K33+K41+K53+K60+K68</f>
        <v>117621059865</v>
      </c>
      <c r="L69" s="393">
        <f t="shared" ref="L69:AI69" si="5">+L19+L26+L33+L41+L53+L60+L68</f>
        <v>0</v>
      </c>
      <c r="M69" s="393">
        <f t="shared" si="5"/>
        <v>12659971448.252769</v>
      </c>
      <c r="N69" s="393">
        <f t="shared" si="5"/>
        <v>0</v>
      </c>
      <c r="O69" s="393">
        <f t="shared" si="5"/>
        <v>108166797434.7002</v>
      </c>
      <c r="P69" s="393">
        <f t="shared" si="5"/>
        <v>0</v>
      </c>
      <c r="Q69" s="393">
        <f t="shared" si="5"/>
        <v>111763333608.16599</v>
      </c>
      <c r="R69" s="393">
        <f t="shared" si="5"/>
        <v>0</v>
      </c>
      <c r="S69" s="393">
        <f t="shared" si="5"/>
        <v>1193593608.2859805</v>
      </c>
      <c r="T69" s="393">
        <f t="shared" si="5"/>
        <v>0</v>
      </c>
      <c r="U69" s="393">
        <f t="shared" si="5"/>
        <v>1231308667.5340071</v>
      </c>
      <c r="V69" s="393">
        <f t="shared" si="5"/>
        <v>0</v>
      </c>
      <c r="W69" s="393">
        <f t="shared" si="5"/>
        <v>1269851991.5913849</v>
      </c>
      <c r="X69" s="393">
        <f t="shared" si="5"/>
        <v>0</v>
      </c>
      <c r="Y69" s="393">
        <f t="shared" si="5"/>
        <v>1309011527.5167868</v>
      </c>
      <c r="Z69" s="393">
        <f t="shared" si="5"/>
        <v>0</v>
      </c>
      <c r="AA69" s="393">
        <f t="shared" si="5"/>
        <v>1348744791.5820372</v>
      </c>
      <c r="AB69" s="393">
        <f t="shared" si="5"/>
        <v>0</v>
      </c>
      <c r="AC69" s="393">
        <f t="shared" si="5"/>
        <v>1389558285.3208022</v>
      </c>
      <c r="AD69" s="393">
        <f t="shared" si="5"/>
        <v>0</v>
      </c>
      <c r="AE69" s="393">
        <f t="shared" si="5"/>
        <v>1432342369.7928257</v>
      </c>
      <c r="AF69" s="393">
        <f t="shared" si="5"/>
        <v>0</v>
      </c>
      <c r="AG69" s="393">
        <f t="shared" si="5"/>
        <v>0</v>
      </c>
      <c r="AH69" s="393">
        <f t="shared" si="5"/>
        <v>0</v>
      </c>
      <c r="AI69" s="393">
        <f t="shared" si="5"/>
        <v>0</v>
      </c>
    </row>
    <row r="70" spans="1:49" s="47" customFormat="1" x14ac:dyDescent="0.25"/>
    <row r="71" spans="1:49" s="47" customFormat="1" x14ac:dyDescent="0.25">
      <c r="M71" s="105"/>
    </row>
    <row r="72" spans="1:49" s="47" customFormat="1" x14ac:dyDescent="0.25"/>
    <row r="73" spans="1:49" s="47" customFormat="1" x14ac:dyDescent="0.25"/>
    <row r="74" spans="1:49" s="47" customFormat="1" x14ac:dyDescent="0.25"/>
    <row r="75" spans="1:49" s="47" customFormat="1" x14ac:dyDescent="0.25"/>
    <row r="76" spans="1:49" s="47" customFormat="1" x14ac:dyDescent="0.25"/>
    <row r="77" spans="1:49" s="47" customFormat="1" x14ac:dyDescent="0.25"/>
    <row r="78" spans="1:49" s="47" customFormat="1" x14ac:dyDescent="0.25"/>
    <row r="79" spans="1:49" s="47" customFormat="1" x14ac:dyDescent="0.25"/>
    <row r="80" spans="1:49"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row r="393" s="47" customFormat="1" x14ac:dyDescent="0.25"/>
    <row r="394" s="47" customFormat="1" x14ac:dyDescent="0.25"/>
    <row r="395" s="47" customFormat="1" x14ac:dyDescent="0.25"/>
    <row r="396" s="47" customFormat="1" x14ac:dyDescent="0.25"/>
    <row r="397" s="47" customFormat="1" x14ac:dyDescent="0.25"/>
    <row r="398" s="47" customFormat="1" x14ac:dyDescent="0.25"/>
    <row r="399" s="47" customFormat="1" x14ac:dyDescent="0.25"/>
    <row r="400" s="47" customFormat="1" x14ac:dyDescent="0.25"/>
    <row r="401" s="47" customFormat="1" x14ac:dyDescent="0.25"/>
    <row r="402" s="47" customFormat="1" x14ac:dyDescent="0.25"/>
    <row r="403" s="47" customFormat="1" x14ac:dyDescent="0.25"/>
    <row r="404" s="47" customFormat="1" x14ac:dyDescent="0.25"/>
    <row r="405" s="47" customFormat="1" x14ac:dyDescent="0.25"/>
    <row r="406" s="47" customFormat="1" x14ac:dyDescent="0.25"/>
    <row r="407" s="47" customFormat="1" x14ac:dyDescent="0.25"/>
    <row r="408" s="47" customFormat="1" x14ac:dyDescent="0.25"/>
    <row r="409" s="47" customFormat="1" x14ac:dyDescent="0.25"/>
    <row r="410" s="47" customFormat="1" x14ac:dyDescent="0.25"/>
    <row r="411" s="47" customFormat="1" x14ac:dyDescent="0.25"/>
    <row r="412" s="47" customFormat="1" x14ac:dyDescent="0.25"/>
    <row r="413" s="47" customFormat="1" x14ac:dyDescent="0.25"/>
    <row r="414" s="47" customFormat="1" x14ac:dyDescent="0.25"/>
    <row r="415" s="47" customFormat="1" x14ac:dyDescent="0.25"/>
    <row r="416" s="47" customFormat="1" x14ac:dyDescent="0.25"/>
    <row r="417" s="47" customFormat="1" x14ac:dyDescent="0.25"/>
    <row r="418" s="47" customFormat="1" x14ac:dyDescent="0.25"/>
    <row r="419" s="47" customFormat="1" x14ac:dyDescent="0.25"/>
    <row r="420" s="47" customFormat="1" x14ac:dyDescent="0.25"/>
    <row r="421" s="47" customFormat="1" x14ac:dyDescent="0.25"/>
    <row r="422" s="47" customFormat="1" x14ac:dyDescent="0.25"/>
    <row r="423" s="47" customFormat="1" x14ac:dyDescent="0.25"/>
    <row r="424" s="47" customFormat="1" x14ac:dyDescent="0.25"/>
    <row r="425" s="47" customFormat="1" x14ac:dyDescent="0.25"/>
    <row r="426" s="47" customFormat="1" x14ac:dyDescent="0.25"/>
    <row r="427" s="47" customFormat="1" x14ac:dyDescent="0.25"/>
    <row r="428" s="47" customFormat="1" x14ac:dyDescent="0.25"/>
    <row r="429" s="47" customFormat="1" x14ac:dyDescent="0.25"/>
    <row r="430" s="47" customFormat="1" x14ac:dyDescent="0.25"/>
    <row r="431" s="47" customFormat="1" x14ac:dyDescent="0.25"/>
    <row r="432" s="47" customFormat="1" x14ac:dyDescent="0.25"/>
    <row r="433" s="47" customFormat="1" x14ac:dyDescent="0.25"/>
    <row r="434" s="47" customFormat="1" x14ac:dyDescent="0.25"/>
    <row r="435" s="47" customFormat="1" x14ac:dyDescent="0.25"/>
    <row r="436" s="47" customFormat="1" x14ac:dyDescent="0.25"/>
    <row r="437" s="47" customFormat="1" x14ac:dyDescent="0.25"/>
    <row r="438" s="47" customFormat="1" x14ac:dyDescent="0.25"/>
    <row r="439" s="47" customFormat="1" x14ac:dyDescent="0.25"/>
    <row r="440" s="47" customFormat="1" x14ac:dyDescent="0.25"/>
    <row r="441" s="47" customFormat="1" x14ac:dyDescent="0.25"/>
    <row r="442" s="47" customFormat="1" x14ac:dyDescent="0.25"/>
    <row r="443" s="47" customFormat="1" x14ac:dyDescent="0.25"/>
    <row r="444" s="47" customFormat="1" x14ac:dyDescent="0.25"/>
    <row r="445" s="47" customFormat="1" x14ac:dyDescent="0.25"/>
    <row r="446" s="47" customFormat="1" x14ac:dyDescent="0.25"/>
    <row r="447" s="47" customFormat="1" x14ac:dyDescent="0.25"/>
    <row r="448" s="47" customFormat="1" x14ac:dyDescent="0.25"/>
    <row r="449" s="47" customFormat="1" x14ac:dyDescent="0.25"/>
    <row r="450" s="47" customFormat="1" x14ac:dyDescent="0.25"/>
    <row r="451" s="47" customFormat="1" x14ac:dyDescent="0.25"/>
    <row r="452" s="47" customFormat="1" x14ac:dyDescent="0.25"/>
    <row r="453" s="47" customFormat="1" x14ac:dyDescent="0.25"/>
    <row r="454" s="47" customFormat="1" x14ac:dyDescent="0.25"/>
    <row r="455" s="47" customFormat="1" x14ac:dyDescent="0.25"/>
    <row r="456" s="47" customFormat="1" x14ac:dyDescent="0.25"/>
    <row r="457" s="47" customFormat="1" x14ac:dyDescent="0.25"/>
    <row r="458" s="47" customFormat="1" x14ac:dyDescent="0.25"/>
    <row r="459" s="47" customFormat="1" x14ac:dyDescent="0.25"/>
    <row r="460" s="47" customFormat="1" x14ac:dyDescent="0.25"/>
    <row r="461" s="47" customFormat="1" x14ac:dyDescent="0.25"/>
    <row r="462" s="47" customFormat="1" x14ac:dyDescent="0.25"/>
    <row r="463" s="47" customFormat="1" x14ac:dyDescent="0.25"/>
    <row r="464" s="47" customFormat="1" x14ac:dyDescent="0.25"/>
    <row r="465" s="47" customFormat="1" x14ac:dyDescent="0.25"/>
    <row r="466" s="47" customFormat="1" x14ac:dyDescent="0.25"/>
    <row r="467" s="47" customFormat="1" x14ac:dyDescent="0.25"/>
    <row r="468" s="47" customFormat="1" x14ac:dyDescent="0.25"/>
    <row r="469" s="47" customFormat="1" x14ac:dyDescent="0.25"/>
    <row r="470" s="47" customFormat="1" x14ac:dyDescent="0.25"/>
    <row r="471" s="47" customFormat="1" x14ac:dyDescent="0.25"/>
    <row r="472" s="47" customFormat="1" x14ac:dyDescent="0.25"/>
    <row r="473" s="47" customFormat="1" x14ac:dyDescent="0.25"/>
    <row r="474" s="47" customFormat="1" x14ac:dyDescent="0.25"/>
    <row r="475" s="47" customFormat="1" x14ac:dyDescent="0.25"/>
    <row r="476" s="47" customFormat="1" x14ac:dyDescent="0.25"/>
    <row r="477" s="47" customFormat="1" x14ac:dyDescent="0.25"/>
    <row r="478" s="47" customFormat="1" x14ac:dyDescent="0.25"/>
    <row r="479" s="47" customFormat="1" x14ac:dyDescent="0.25"/>
    <row r="480" s="47" customFormat="1" x14ac:dyDescent="0.25"/>
    <row r="481" s="47" customFormat="1" x14ac:dyDescent="0.25"/>
    <row r="482" s="47" customFormat="1" x14ac:dyDescent="0.25"/>
    <row r="483" s="47" customFormat="1" x14ac:dyDescent="0.25"/>
    <row r="484" s="47" customFormat="1" x14ac:dyDescent="0.25"/>
    <row r="485" s="47" customFormat="1" x14ac:dyDescent="0.25"/>
    <row r="486" s="47" customFormat="1" x14ac:dyDescent="0.25"/>
    <row r="487" s="47" customFormat="1" x14ac:dyDescent="0.25"/>
    <row r="488" s="47" customFormat="1" x14ac:dyDescent="0.25"/>
    <row r="489" s="47" customFormat="1" x14ac:dyDescent="0.25"/>
    <row r="490" s="47" customFormat="1" x14ac:dyDescent="0.25"/>
    <row r="491" s="47" customFormat="1" x14ac:dyDescent="0.25"/>
    <row r="492" s="47" customFormat="1" x14ac:dyDescent="0.25"/>
    <row r="493" s="47" customFormat="1" x14ac:dyDescent="0.25"/>
    <row r="494" s="47" customFormat="1" x14ac:dyDescent="0.25"/>
    <row r="495" s="47" customFormat="1" x14ac:dyDescent="0.25"/>
    <row r="496" s="47" customFormat="1" x14ac:dyDescent="0.25"/>
    <row r="497" s="47" customFormat="1" x14ac:dyDescent="0.25"/>
    <row r="498" s="47" customFormat="1" x14ac:dyDescent="0.25"/>
    <row r="499" s="47" customFormat="1" x14ac:dyDescent="0.25"/>
    <row r="500" s="47" customFormat="1" x14ac:dyDescent="0.25"/>
    <row r="501" s="47" customFormat="1" x14ac:dyDescent="0.25"/>
    <row r="502" s="47" customFormat="1" x14ac:dyDescent="0.25"/>
    <row r="503" s="47" customFormat="1" x14ac:dyDescent="0.25"/>
    <row r="504" s="47" customFormat="1" x14ac:dyDescent="0.25"/>
    <row r="505" s="47" customFormat="1" x14ac:dyDescent="0.25"/>
    <row r="506" s="47" customFormat="1" x14ac:dyDescent="0.25"/>
    <row r="507" s="47" customFormat="1" x14ac:dyDescent="0.25"/>
    <row r="508" s="47" customFormat="1" x14ac:dyDescent="0.25"/>
    <row r="509" s="47" customFormat="1" x14ac:dyDescent="0.25"/>
    <row r="510" s="47" customFormat="1" x14ac:dyDescent="0.25"/>
    <row r="511" s="47" customFormat="1" x14ac:dyDescent="0.25"/>
    <row r="512" s="47" customFormat="1" x14ac:dyDescent="0.25"/>
    <row r="513" s="47" customFormat="1" x14ac:dyDescent="0.25"/>
    <row r="514" s="47" customFormat="1" x14ac:dyDescent="0.25"/>
    <row r="515" s="47" customFormat="1" x14ac:dyDescent="0.25"/>
    <row r="516" s="47" customFormat="1" x14ac:dyDescent="0.25"/>
    <row r="517" s="47" customFormat="1" x14ac:dyDescent="0.25"/>
    <row r="518" s="47" customFormat="1" x14ac:dyDescent="0.25"/>
    <row r="519" s="47" customFormat="1" x14ac:dyDescent="0.25"/>
    <row r="520" s="47" customFormat="1" x14ac:dyDescent="0.25"/>
    <row r="521" s="47" customFormat="1" x14ac:dyDescent="0.25"/>
    <row r="522" s="47" customFormat="1" x14ac:dyDescent="0.25"/>
    <row r="523" s="47" customFormat="1" x14ac:dyDescent="0.25"/>
    <row r="524" s="47" customFormat="1" x14ac:dyDescent="0.25"/>
    <row r="525" s="47" customFormat="1" x14ac:dyDescent="0.25"/>
    <row r="526" s="47" customFormat="1" x14ac:dyDescent="0.25"/>
    <row r="527" s="47" customFormat="1" x14ac:dyDescent="0.25"/>
    <row r="528" s="47" customFormat="1" x14ac:dyDescent="0.25"/>
    <row r="529" s="47" customFormat="1" x14ac:dyDescent="0.25"/>
    <row r="530" s="47" customFormat="1" x14ac:dyDescent="0.25"/>
    <row r="531" s="47" customFormat="1" x14ac:dyDescent="0.25"/>
    <row r="532" s="47" customFormat="1" x14ac:dyDescent="0.25"/>
    <row r="533" s="47" customFormat="1" x14ac:dyDescent="0.25"/>
    <row r="534" s="47" customFormat="1" x14ac:dyDescent="0.25"/>
    <row r="535" s="47" customFormat="1" x14ac:dyDescent="0.25"/>
    <row r="536" s="47" customFormat="1" x14ac:dyDescent="0.25"/>
    <row r="537" s="47" customFormat="1" x14ac:dyDescent="0.25"/>
    <row r="538" s="47" customFormat="1" x14ac:dyDescent="0.25"/>
    <row r="539" s="47" customFormat="1" x14ac:dyDescent="0.25"/>
    <row r="540" s="47" customFormat="1" x14ac:dyDescent="0.25"/>
    <row r="541" s="47" customFormat="1" x14ac:dyDescent="0.25"/>
    <row r="542" s="47" customFormat="1" x14ac:dyDescent="0.25"/>
    <row r="543" s="47" customFormat="1" x14ac:dyDescent="0.25"/>
    <row r="544" s="47" customFormat="1" x14ac:dyDescent="0.25"/>
    <row r="545" s="47" customFormat="1" x14ac:dyDescent="0.25"/>
    <row r="546" s="47" customFormat="1" x14ac:dyDescent="0.25"/>
    <row r="547" s="47" customFormat="1" x14ac:dyDescent="0.25"/>
    <row r="548" s="47" customFormat="1" x14ac:dyDescent="0.25"/>
    <row r="549" s="47" customFormat="1" x14ac:dyDescent="0.25"/>
    <row r="550" s="47" customFormat="1" x14ac:dyDescent="0.25"/>
    <row r="551" s="47" customFormat="1" x14ac:dyDescent="0.25"/>
    <row r="552" s="47" customFormat="1" x14ac:dyDescent="0.25"/>
    <row r="553" s="47" customFormat="1" x14ac:dyDescent="0.25"/>
    <row r="554" s="47" customFormat="1" x14ac:dyDescent="0.25"/>
    <row r="555" s="47" customFormat="1" x14ac:dyDescent="0.25"/>
    <row r="556" s="47" customFormat="1" x14ac:dyDescent="0.25"/>
    <row r="557" s="47" customFormat="1" x14ac:dyDescent="0.25"/>
    <row r="558" s="47" customFormat="1" x14ac:dyDescent="0.25"/>
    <row r="559" s="47" customFormat="1" x14ac:dyDescent="0.25"/>
    <row r="560" s="47" customFormat="1" x14ac:dyDescent="0.25"/>
    <row r="561" s="47" customFormat="1" x14ac:dyDescent="0.25"/>
    <row r="562" s="47" customFormat="1" x14ac:dyDescent="0.25"/>
    <row r="563" s="47" customFormat="1" x14ac:dyDescent="0.25"/>
    <row r="564" s="47" customFormat="1" x14ac:dyDescent="0.25"/>
    <row r="565" s="47" customFormat="1" x14ac:dyDescent="0.25"/>
    <row r="566" s="47" customFormat="1" x14ac:dyDescent="0.25"/>
    <row r="567" s="47" customFormat="1" x14ac:dyDescent="0.25"/>
    <row r="568" s="47" customFormat="1" x14ac:dyDescent="0.25"/>
    <row r="569" s="47" customFormat="1" x14ac:dyDescent="0.25"/>
    <row r="570" s="47" customFormat="1" x14ac:dyDescent="0.25"/>
    <row r="571" s="47" customFormat="1" x14ac:dyDescent="0.25"/>
    <row r="572" s="47" customFormat="1" x14ac:dyDescent="0.25"/>
    <row r="573" s="47" customFormat="1" x14ac:dyDescent="0.25"/>
    <row r="574" s="47" customFormat="1" x14ac:dyDescent="0.25"/>
    <row r="575" s="47" customFormat="1" x14ac:dyDescent="0.25"/>
    <row r="576" s="47" customFormat="1" x14ac:dyDescent="0.25"/>
    <row r="577" s="47" customFormat="1" x14ac:dyDescent="0.25"/>
    <row r="578" s="47" customFormat="1" x14ac:dyDescent="0.25"/>
    <row r="579" s="47" customFormat="1" x14ac:dyDescent="0.25"/>
    <row r="580" s="47" customFormat="1" x14ac:dyDescent="0.25"/>
    <row r="581" s="47" customFormat="1" x14ac:dyDescent="0.25"/>
    <row r="582" s="47" customFormat="1" x14ac:dyDescent="0.25"/>
    <row r="583" s="47" customFormat="1" x14ac:dyDescent="0.25"/>
    <row r="584" s="47" customFormat="1" x14ac:dyDescent="0.25"/>
    <row r="585" s="47" customFormat="1" x14ac:dyDescent="0.25"/>
    <row r="586" s="47" customFormat="1" x14ac:dyDescent="0.25"/>
    <row r="587" s="47" customFormat="1" x14ac:dyDescent="0.25"/>
    <row r="588" s="47" customFormat="1" x14ac:dyDescent="0.25"/>
    <row r="589" s="47" customFormat="1" x14ac:dyDescent="0.25"/>
    <row r="590" s="47" customFormat="1" x14ac:dyDescent="0.25"/>
    <row r="591" s="47" customFormat="1" x14ac:dyDescent="0.25"/>
    <row r="592" s="47" customFormat="1" x14ac:dyDescent="0.25"/>
    <row r="593" s="47" customFormat="1" x14ac:dyDescent="0.25"/>
    <row r="594" s="47" customFormat="1" x14ac:dyDescent="0.25"/>
    <row r="595" s="47" customFormat="1" x14ac:dyDescent="0.25"/>
    <row r="596" s="47" customFormat="1" x14ac:dyDescent="0.25"/>
    <row r="597" s="47" customFormat="1" x14ac:dyDescent="0.25"/>
    <row r="598" s="47" customFormat="1" x14ac:dyDescent="0.25"/>
    <row r="599" s="47" customFormat="1" x14ac:dyDescent="0.25"/>
    <row r="600" s="47" customFormat="1" x14ac:dyDescent="0.25"/>
    <row r="601" s="47" customFormat="1" x14ac:dyDescent="0.25"/>
    <row r="602" s="47" customFormat="1" x14ac:dyDescent="0.25"/>
    <row r="603" s="47" customFormat="1" x14ac:dyDescent="0.25"/>
    <row r="604" s="47" customFormat="1" x14ac:dyDescent="0.25"/>
    <row r="605" s="47" customFormat="1" x14ac:dyDescent="0.25"/>
    <row r="606" s="47" customFormat="1" x14ac:dyDescent="0.25"/>
    <row r="607" s="47" customFormat="1" x14ac:dyDescent="0.25"/>
    <row r="608" s="47" customFormat="1" x14ac:dyDescent="0.25"/>
    <row r="609" s="47" customFormat="1" x14ac:dyDescent="0.25"/>
    <row r="610" s="47" customFormat="1" x14ac:dyDescent="0.25"/>
    <row r="611" s="47" customFormat="1" x14ac:dyDescent="0.25"/>
    <row r="612" s="47" customFormat="1" x14ac:dyDescent="0.25"/>
    <row r="613" s="47" customFormat="1" x14ac:dyDescent="0.25"/>
    <row r="614" s="47" customFormat="1" x14ac:dyDescent="0.25"/>
    <row r="615" s="47" customFormat="1" x14ac:dyDescent="0.25"/>
    <row r="616" s="47" customFormat="1" x14ac:dyDescent="0.25"/>
    <row r="617" s="47" customFormat="1" x14ac:dyDescent="0.25"/>
    <row r="618" s="47" customFormat="1" x14ac:dyDescent="0.25"/>
    <row r="619" s="47" customFormat="1" x14ac:dyDescent="0.25"/>
    <row r="620" s="47" customFormat="1" x14ac:dyDescent="0.25"/>
    <row r="621" s="47" customFormat="1" x14ac:dyDescent="0.25"/>
    <row r="622" s="47" customFormat="1" x14ac:dyDescent="0.25"/>
    <row r="623" s="47" customFormat="1" x14ac:dyDescent="0.25"/>
    <row r="624" s="47" customFormat="1" x14ac:dyDescent="0.25"/>
    <row r="625" s="47" customFormat="1" x14ac:dyDescent="0.25"/>
    <row r="626" s="47" customFormat="1" x14ac:dyDescent="0.25"/>
    <row r="627" s="47" customFormat="1" x14ac:dyDescent="0.25"/>
    <row r="628" s="47" customFormat="1" x14ac:dyDescent="0.25"/>
    <row r="629" s="47" customFormat="1" x14ac:dyDescent="0.25"/>
    <row r="630" s="47" customFormat="1" x14ac:dyDescent="0.25"/>
    <row r="631" s="47" customFormat="1" x14ac:dyDescent="0.25"/>
    <row r="632" s="47" customFormat="1" x14ac:dyDescent="0.25"/>
    <row r="633" s="47" customFormat="1" x14ac:dyDescent="0.25"/>
    <row r="634" s="47" customFormat="1" x14ac:dyDescent="0.25"/>
    <row r="635" s="47" customFormat="1" x14ac:dyDescent="0.25"/>
    <row r="636" s="47" customFormat="1" x14ac:dyDescent="0.25"/>
    <row r="637" s="47" customFormat="1" x14ac:dyDescent="0.25"/>
    <row r="638" s="47" customFormat="1" x14ac:dyDescent="0.25"/>
    <row r="639" s="47" customFormat="1" x14ac:dyDescent="0.25"/>
    <row r="640" s="47" customFormat="1" x14ac:dyDescent="0.25"/>
    <row r="641" s="47" customFormat="1" x14ac:dyDescent="0.25"/>
    <row r="642" s="47" customFormat="1" x14ac:dyDescent="0.25"/>
    <row r="643" s="47" customFormat="1" x14ac:dyDescent="0.25"/>
    <row r="644" s="47" customFormat="1" x14ac:dyDescent="0.25"/>
    <row r="645" s="47" customFormat="1" x14ac:dyDescent="0.25"/>
    <row r="646" s="47" customFormat="1" x14ac:dyDescent="0.25"/>
    <row r="647" s="47" customFormat="1" x14ac:dyDescent="0.25"/>
    <row r="648" s="47" customFormat="1" x14ac:dyDescent="0.25"/>
    <row r="649" s="47" customFormat="1" x14ac:dyDescent="0.25"/>
    <row r="650" s="47" customFormat="1" x14ac:dyDescent="0.25"/>
    <row r="651" s="47" customFormat="1" x14ac:dyDescent="0.25"/>
    <row r="652" s="47" customFormat="1" x14ac:dyDescent="0.25"/>
    <row r="653" s="47" customFormat="1" x14ac:dyDescent="0.25"/>
    <row r="654" s="47" customFormat="1" x14ac:dyDescent="0.25"/>
    <row r="655" s="47" customFormat="1" x14ac:dyDescent="0.25"/>
    <row r="656" s="47" customFormat="1" x14ac:dyDescent="0.25"/>
    <row r="657" s="47" customFormat="1" x14ac:dyDescent="0.25"/>
    <row r="658" s="47" customFormat="1" x14ac:dyDescent="0.25"/>
    <row r="659" s="47" customFormat="1" x14ac:dyDescent="0.25"/>
    <row r="660" s="47" customFormat="1" x14ac:dyDescent="0.25"/>
    <row r="661" s="47" customFormat="1" x14ac:dyDescent="0.25"/>
    <row r="662" s="47" customFormat="1" x14ac:dyDescent="0.25"/>
    <row r="663" s="47" customFormat="1" x14ac:dyDescent="0.25"/>
    <row r="664" s="47" customFormat="1" x14ac:dyDescent="0.25"/>
    <row r="665" s="47" customFormat="1" x14ac:dyDescent="0.25"/>
    <row r="666" s="47" customFormat="1" x14ac:dyDescent="0.25"/>
    <row r="667" s="47" customFormat="1" x14ac:dyDescent="0.25"/>
    <row r="668" s="47" customFormat="1" x14ac:dyDescent="0.25"/>
    <row r="669" s="47" customFormat="1" x14ac:dyDescent="0.25"/>
    <row r="670" s="47" customFormat="1" x14ac:dyDescent="0.25"/>
    <row r="671" s="47" customFormat="1" x14ac:dyDescent="0.25"/>
    <row r="672" s="47" customFormat="1" x14ac:dyDescent="0.25"/>
    <row r="673" s="47" customFormat="1" x14ac:dyDescent="0.25"/>
    <row r="674" s="47" customFormat="1" x14ac:dyDescent="0.25"/>
    <row r="675" s="47" customFormat="1" x14ac:dyDescent="0.25"/>
    <row r="676" s="47" customFormat="1" x14ac:dyDescent="0.25"/>
    <row r="677" s="47" customFormat="1" x14ac:dyDescent="0.25"/>
    <row r="678" s="47" customFormat="1" x14ac:dyDescent="0.25"/>
    <row r="679" s="47" customFormat="1" x14ac:dyDescent="0.25"/>
    <row r="680" s="47" customFormat="1" x14ac:dyDescent="0.25"/>
    <row r="681" s="47" customFormat="1" x14ac:dyDescent="0.25"/>
    <row r="682" s="47" customFormat="1" x14ac:dyDescent="0.25"/>
    <row r="683" s="47" customFormat="1" x14ac:dyDescent="0.25"/>
    <row r="684" s="47" customFormat="1" x14ac:dyDescent="0.25"/>
    <row r="685" s="47" customFormat="1" x14ac:dyDescent="0.25"/>
    <row r="686" s="47" customFormat="1" x14ac:dyDescent="0.25"/>
    <row r="687" s="47" customFormat="1" x14ac:dyDescent="0.25"/>
    <row r="688" s="47" customFormat="1" x14ac:dyDescent="0.25"/>
    <row r="689" s="47" customFormat="1" x14ac:dyDescent="0.25"/>
    <row r="690" s="47" customFormat="1" x14ac:dyDescent="0.25"/>
    <row r="691" s="47" customFormat="1" x14ac:dyDescent="0.25"/>
    <row r="692" s="47" customFormat="1" x14ac:dyDescent="0.25"/>
    <row r="693" s="47" customFormat="1" x14ac:dyDescent="0.25"/>
    <row r="694" s="47" customFormat="1" x14ac:dyDescent="0.25"/>
    <row r="695" s="47" customFormat="1" x14ac:dyDescent="0.25"/>
    <row r="696" s="47" customFormat="1" x14ac:dyDescent="0.25"/>
    <row r="697" s="47" customFormat="1" x14ac:dyDescent="0.25"/>
    <row r="698" s="47" customFormat="1" x14ac:dyDescent="0.25"/>
    <row r="699" s="47" customFormat="1" x14ac:dyDescent="0.25"/>
    <row r="700" s="47" customFormat="1" x14ac:dyDescent="0.25"/>
    <row r="701" s="47" customFormat="1" x14ac:dyDescent="0.25"/>
    <row r="702" s="47" customFormat="1" x14ac:dyDescent="0.25"/>
    <row r="703" s="47" customFormat="1" x14ac:dyDescent="0.25"/>
    <row r="704" s="47" customFormat="1" x14ac:dyDescent="0.25"/>
    <row r="705" s="47" customFormat="1" x14ac:dyDescent="0.25"/>
    <row r="706" s="47" customFormat="1" x14ac:dyDescent="0.25"/>
    <row r="707" s="47" customFormat="1" x14ac:dyDescent="0.25"/>
    <row r="708" s="47" customFormat="1" x14ac:dyDescent="0.25"/>
    <row r="709" s="47" customFormat="1" x14ac:dyDescent="0.25"/>
    <row r="710" s="47" customFormat="1" x14ac:dyDescent="0.25"/>
    <row r="711" s="47" customFormat="1" x14ac:dyDescent="0.25"/>
    <row r="712" s="47" customFormat="1" x14ac:dyDescent="0.25"/>
    <row r="713" s="47" customFormat="1" x14ac:dyDescent="0.25"/>
    <row r="714" s="47" customFormat="1" x14ac:dyDescent="0.25"/>
    <row r="715" s="47" customFormat="1" x14ac:dyDescent="0.25"/>
    <row r="716" s="47" customFormat="1" x14ac:dyDescent="0.25"/>
    <row r="717" s="47" customFormat="1" x14ac:dyDescent="0.25"/>
    <row r="718" s="47" customFormat="1" x14ac:dyDescent="0.25"/>
    <row r="719" s="47" customFormat="1" x14ac:dyDescent="0.25"/>
    <row r="720" s="47" customFormat="1" x14ac:dyDescent="0.25"/>
    <row r="721" s="47" customFormat="1" x14ac:dyDescent="0.25"/>
    <row r="722" s="47" customFormat="1" x14ac:dyDescent="0.25"/>
    <row r="723" s="47" customFormat="1" x14ac:dyDescent="0.25"/>
    <row r="724" s="47" customFormat="1" x14ac:dyDescent="0.25"/>
    <row r="725" s="47" customFormat="1" x14ac:dyDescent="0.25"/>
    <row r="726" s="47" customFormat="1" x14ac:dyDescent="0.25"/>
    <row r="727" s="47" customFormat="1" x14ac:dyDescent="0.25"/>
    <row r="728" s="47" customFormat="1" x14ac:dyDescent="0.25"/>
    <row r="729" s="47" customFormat="1" x14ac:dyDescent="0.25"/>
    <row r="730" s="47" customFormat="1" x14ac:dyDescent="0.25"/>
    <row r="731" s="47" customFormat="1" x14ac:dyDescent="0.25"/>
    <row r="732" s="47" customFormat="1" x14ac:dyDescent="0.25"/>
    <row r="733" s="47" customFormat="1" x14ac:dyDescent="0.25"/>
    <row r="734" s="47" customFormat="1" x14ac:dyDescent="0.25"/>
    <row r="735" s="47" customFormat="1" x14ac:dyDescent="0.25"/>
    <row r="736" s="47" customFormat="1" x14ac:dyDescent="0.25"/>
    <row r="737" s="47" customFormat="1" x14ac:dyDescent="0.25"/>
    <row r="738" s="47" customFormat="1" x14ac:dyDescent="0.25"/>
    <row r="739" s="47" customFormat="1" x14ac:dyDescent="0.25"/>
    <row r="740" s="47" customFormat="1" x14ac:dyDescent="0.25"/>
    <row r="741" s="47" customFormat="1" x14ac:dyDescent="0.25"/>
    <row r="742" s="47" customFormat="1" x14ac:dyDescent="0.25"/>
    <row r="743" s="47" customFormat="1" x14ac:dyDescent="0.25"/>
    <row r="744" s="47" customFormat="1" x14ac:dyDescent="0.25"/>
    <row r="745" s="47" customFormat="1" x14ac:dyDescent="0.25"/>
    <row r="746" s="47" customFormat="1" x14ac:dyDescent="0.25"/>
    <row r="747" s="47" customFormat="1" x14ac:dyDescent="0.25"/>
    <row r="748" s="47" customFormat="1" x14ac:dyDescent="0.25"/>
    <row r="749" s="47" customFormat="1" x14ac:dyDescent="0.25"/>
    <row r="750" s="47" customFormat="1" x14ac:dyDescent="0.25"/>
    <row r="751" s="47" customFormat="1" x14ac:dyDescent="0.25"/>
    <row r="752" s="47" customFormat="1" x14ac:dyDescent="0.25"/>
    <row r="753" s="47" customFormat="1" x14ac:dyDescent="0.25"/>
    <row r="754" s="47" customFormat="1" x14ac:dyDescent="0.25"/>
    <row r="755" s="47" customFormat="1" x14ac:dyDescent="0.25"/>
    <row r="756" s="47" customFormat="1" x14ac:dyDescent="0.25"/>
    <row r="757" s="47" customFormat="1" x14ac:dyDescent="0.25"/>
    <row r="758" s="47" customFormat="1" x14ac:dyDescent="0.25"/>
    <row r="759" s="47" customFormat="1" x14ac:dyDescent="0.25"/>
    <row r="760" s="47" customFormat="1" x14ac:dyDescent="0.25"/>
    <row r="761" s="47" customFormat="1" x14ac:dyDescent="0.25"/>
    <row r="762" s="47" customFormat="1" x14ac:dyDescent="0.25"/>
    <row r="763" s="47" customFormat="1" x14ac:dyDescent="0.25"/>
    <row r="764" s="47" customFormat="1" x14ac:dyDescent="0.25"/>
    <row r="765" s="47" customFormat="1" x14ac:dyDescent="0.25"/>
    <row r="766" s="47" customFormat="1" x14ac:dyDescent="0.25"/>
    <row r="767" s="47" customFormat="1" x14ac:dyDescent="0.25"/>
    <row r="768" s="47" customFormat="1" x14ac:dyDescent="0.25"/>
    <row r="769" s="47" customFormat="1" x14ac:dyDescent="0.25"/>
    <row r="770" s="47" customFormat="1" x14ac:dyDescent="0.25"/>
    <row r="771" s="47" customFormat="1" x14ac:dyDescent="0.25"/>
    <row r="772" s="47" customFormat="1" x14ac:dyDescent="0.25"/>
    <row r="773" s="47" customFormat="1" x14ac:dyDescent="0.25"/>
    <row r="774" s="47" customFormat="1" x14ac:dyDescent="0.25"/>
    <row r="775" s="47" customFormat="1" x14ac:dyDescent="0.25"/>
    <row r="776" s="47" customFormat="1" x14ac:dyDescent="0.25"/>
    <row r="777" s="47" customFormat="1" x14ac:dyDescent="0.25"/>
    <row r="778" s="47" customFormat="1" x14ac:dyDescent="0.25"/>
    <row r="779" s="47" customFormat="1" x14ac:dyDescent="0.25"/>
    <row r="780" s="47" customFormat="1" x14ac:dyDescent="0.25"/>
    <row r="781" s="47" customFormat="1" x14ac:dyDescent="0.25"/>
    <row r="782" s="47" customFormat="1" x14ac:dyDescent="0.25"/>
    <row r="783" s="47" customFormat="1" x14ac:dyDescent="0.25"/>
    <row r="784" s="47" customFormat="1" x14ac:dyDescent="0.25"/>
    <row r="785" s="47" customFormat="1" x14ac:dyDescent="0.25"/>
    <row r="786" s="47" customFormat="1" x14ac:dyDescent="0.25"/>
    <row r="787" s="47" customFormat="1" x14ac:dyDescent="0.25"/>
    <row r="788" s="47" customFormat="1" x14ac:dyDescent="0.25"/>
    <row r="789" s="47" customFormat="1" x14ac:dyDescent="0.25"/>
    <row r="790" s="47" customFormat="1" x14ac:dyDescent="0.25"/>
    <row r="791" s="47" customFormat="1" x14ac:dyDescent="0.25"/>
    <row r="792" s="47" customFormat="1" x14ac:dyDescent="0.25"/>
    <row r="793" s="47" customFormat="1" x14ac:dyDescent="0.25"/>
    <row r="794" s="47" customFormat="1" x14ac:dyDescent="0.25"/>
    <row r="795" s="47" customFormat="1" x14ac:dyDescent="0.25"/>
    <row r="796" s="47" customFormat="1" x14ac:dyDescent="0.25"/>
    <row r="797" s="47" customFormat="1" x14ac:dyDescent="0.25"/>
    <row r="798" s="47" customFormat="1" x14ac:dyDescent="0.25"/>
    <row r="799" s="47" customFormat="1" x14ac:dyDescent="0.25"/>
    <row r="800" s="47" customFormat="1" x14ac:dyDescent="0.25"/>
    <row r="801" s="47" customFormat="1" x14ac:dyDescent="0.25"/>
    <row r="802" s="47" customFormat="1" x14ac:dyDescent="0.25"/>
    <row r="803" s="47" customFormat="1" x14ac:dyDescent="0.25"/>
    <row r="804" s="47" customFormat="1" x14ac:dyDescent="0.25"/>
    <row r="805" s="47" customFormat="1" x14ac:dyDescent="0.25"/>
    <row r="806" s="47" customFormat="1" x14ac:dyDescent="0.25"/>
    <row r="807" s="47" customFormat="1" x14ac:dyDescent="0.25"/>
    <row r="808" s="47" customFormat="1" x14ac:dyDescent="0.25"/>
    <row r="809" s="47" customFormat="1" x14ac:dyDescent="0.25"/>
    <row r="810" s="47" customFormat="1" x14ac:dyDescent="0.25"/>
    <row r="811" s="47" customFormat="1" x14ac:dyDescent="0.25"/>
    <row r="812" s="47" customFormat="1" x14ac:dyDescent="0.25"/>
    <row r="813" s="47" customFormat="1" x14ac:dyDescent="0.25"/>
    <row r="814" s="47" customFormat="1" x14ac:dyDescent="0.25"/>
    <row r="815" s="47" customFormat="1" x14ac:dyDescent="0.25"/>
    <row r="816" s="47" customFormat="1" x14ac:dyDescent="0.25"/>
    <row r="817" s="47" customFormat="1" x14ac:dyDescent="0.25"/>
    <row r="818" s="47" customFormat="1" x14ac:dyDescent="0.25"/>
    <row r="819" s="47" customFormat="1" x14ac:dyDescent="0.25"/>
    <row r="820" s="47" customFormat="1" x14ac:dyDescent="0.25"/>
    <row r="821" s="47" customFormat="1" x14ac:dyDescent="0.25"/>
    <row r="822" s="47" customFormat="1" x14ac:dyDescent="0.25"/>
    <row r="823" s="47" customFormat="1" x14ac:dyDescent="0.25"/>
    <row r="824" s="47" customFormat="1" x14ac:dyDescent="0.25"/>
    <row r="825" s="47" customFormat="1" x14ac:dyDescent="0.25"/>
    <row r="826" s="47" customFormat="1" x14ac:dyDescent="0.25"/>
    <row r="827" s="47" customFormat="1" x14ac:dyDescent="0.25"/>
    <row r="828" s="47" customFormat="1" x14ac:dyDescent="0.25"/>
    <row r="829" s="47" customFormat="1" x14ac:dyDescent="0.25"/>
    <row r="830" s="47" customFormat="1" x14ac:dyDescent="0.25"/>
    <row r="831" s="47" customFormat="1" x14ac:dyDescent="0.25"/>
    <row r="832" s="47" customFormat="1" x14ac:dyDescent="0.25"/>
    <row r="833" s="47" customFormat="1" x14ac:dyDescent="0.25"/>
    <row r="834" s="47" customFormat="1" x14ac:dyDescent="0.25"/>
    <row r="835" s="47" customFormat="1" x14ac:dyDescent="0.25"/>
    <row r="836" s="47" customFormat="1" x14ac:dyDescent="0.25"/>
    <row r="837" s="47" customFormat="1" x14ac:dyDescent="0.25"/>
    <row r="838" s="47" customFormat="1" x14ac:dyDescent="0.25"/>
    <row r="839" s="47" customFormat="1" x14ac:dyDescent="0.25"/>
    <row r="840" s="47" customFormat="1" x14ac:dyDescent="0.25"/>
    <row r="841" s="47" customFormat="1" x14ac:dyDescent="0.25"/>
    <row r="842" s="47" customFormat="1" x14ac:dyDescent="0.25"/>
    <row r="843" s="47" customFormat="1" x14ac:dyDescent="0.25"/>
    <row r="844" s="47" customFormat="1" x14ac:dyDescent="0.25"/>
    <row r="845" s="47" customFormat="1" x14ac:dyDescent="0.25"/>
    <row r="846" s="47" customFormat="1" x14ac:dyDescent="0.25"/>
    <row r="847" s="47" customFormat="1" x14ac:dyDescent="0.25"/>
    <row r="848" s="47" customFormat="1" x14ac:dyDescent="0.25"/>
    <row r="849" s="47" customFormat="1" x14ac:dyDescent="0.25"/>
    <row r="850" s="47" customFormat="1" x14ac:dyDescent="0.25"/>
    <row r="851" s="47" customFormat="1" x14ac:dyDescent="0.25"/>
    <row r="852" s="47" customFormat="1" x14ac:dyDescent="0.25"/>
    <row r="853" s="47" customFormat="1" x14ac:dyDescent="0.25"/>
    <row r="854" s="47" customFormat="1" x14ac:dyDescent="0.25"/>
    <row r="855" s="47" customFormat="1" x14ac:dyDescent="0.25"/>
    <row r="856" s="47" customFormat="1" x14ac:dyDescent="0.25"/>
    <row r="857" s="47" customFormat="1" x14ac:dyDescent="0.25"/>
    <row r="858" s="47" customFormat="1" x14ac:dyDescent="0.25"/>
    <row r="859" s="47" customFormat="1" x14ac:dyDescent="0.25"/>
    <row r="860" s="47" customFormat="1" x14ac:dyDescent="0.25"/>
    <row r="861" s="47" customFormat="1" x14ac:dyDescent="0.25"/>
    <row r="862" s="47" customFormat="1" x14ac:dyDescent="0.25"/>
    <row r="863" s="47" customFormat="1" x14ac:dyDescent="0.25"/>
    <row r="864" s="47" customFormat="1" x14ac:dyDescent="0.25"/>
    <row r="865" s="47" customFormat="1" x14ac:dyDescent="0.25"/>
    <row r="866" s="47" customFormat="1" x14ac:dyDescent="0.25"/>
    <row r="867" s="47" customFormat="1" x14ac:dyDescent="0.25"/>
    <row r="868" s="47" customFormat="1" x14ac:dyDescent="0.25"/>
    <row r="869" s="47" customFormat="1" x14ac:dyDescent="0.25"/>
    <row r="870" s="47" customFormat="1" x14ac:dyDescent="0.25"/>
    <row r="871" s="47" customFormat="1" x14ac:dyDescent="0.25"/>
    <row r="872" s="47" customFormat="1" x14ac:dyDescent="0.25"/>
    <row r="873" s="47" customFormat="1" x14ac:dyDescent="0.25"/>
    <row r="874" s="47" customFormat="1" x14ac:dyDescent="0.25"/>
    <row r="875" s="47" customFormat="1" x14ac:dyDescent="0.25"/>
    <row r="876" s="47" customFormat="1" x14ac:dyDescent="0.25"/>
    <row r="877" s="47" customFormat="1" x14ac:dyDescent="0.25"/>
    <row r="878" s="47" customFormat="1" x14ac:dyDescent="0.25"/>
    <row r="879" s="47" customFormat="1" x14ac:dyDescent="0.25"/>
    <row r="880" s="47" customFormat="1" x14ac:dyDescent="0.25"/>
    <row r="881" s="47" customFormat="1" x14ac:dyDescent="0.25"/>
    <row r="882" s="47" customFormat="1" x14ac:dyDescent="0.25"/>
    <row r="883" s="47" customFormat="1" x14ac:dyDescent="0.25"/>
    <row r="884" s="47" customFormat="1" x14ac:dyDescent="0.25"/>
    <row r="885" s="47" customFormat="1" x14ac:dyDescent="0.25"/>
    <row r="886" s="47" customFormat="1" x14ac:dyDescent="0.25"/>
    <row r="887" s="47" customFormat="1" x14ac:dyDescent="0.25"/>
    <row r="888" s="47" customFormat="1" x14ac:dyDescent="0.25"/>
    <row r="889" s="47" customFormat="1" x14ac:dyDescent="0.25"/>
    <row r="890" s="47" customFormat="1" x14ac:dyDescent="0.25"/>
    <row r="891" s="47" customFormat="1" x14ac:dyDescent="0.25"/>
    <row r="892" s="47" customFormat="1" x14ac:dyDescent="0.25"/>
    <row r="893" s="47" customFormat="1" x14ac:dyDescent="0.25"/>
    <row r="894" s="47" customFormat="1" x14ac:dyDescent="0.25"/>
    <row r="895" s="47" customFormat="1" x14ac:dyDescent="0.25"/>
    <row r="896" s="47" customFormat="1" x14ac:dyDescent="0.25"/>
    <row r="897" s="47" customFormat="1" x14ac:dyDescent="0.25"/>
    <row r="898" s="47" customFormat="1" x14ac:dyDescent="0.25"/>
    <row r="899" s="47" customFormat="1" x14ac:dyDescent="0.25"/>
    <row r="900" s="47" customFormat="1" x14ac:dyDescent="0.25"/>
    <row r="901" s="47" customFormat="1" x14ac:dyDescent="0.25"/>
    <row r="902" s="47" customFormat="1" x14ac:dyDescent="0.25"/>
    <row r="903" s="47" customFormat="1" x14ac:dyDescent="0.25"/>
    <row r="904" s="47" customFormat="1" x14ac:dyDescent="0.25"/>
    <row r="905" s="47" customFormat="1" x14ac:dyDescent="0.25"/>
    <row r="906" s="47" customFormat="1" x14ac:dyDescent="0.25"/>
    <row r="907" s="47" customFormat="1" x14ac:dyDescent="0.25"/>
    <row r="908" s="47" customFormat="1" x14ac:dyDescent="0.25"/>
    <row r="909" s="47" customFormat="1" x14ac:dyDescent="0.25"/>
    <row r="910" s="47" customFormat="1" x14ac:dyDescent="0.25"/>
    <row r="911" s="47" customFormat="1" x14ac:dyDescent="0.25"/>
    <row r="912" s="47" customFormat="1" x14ac:dyDescent="0.25"/>
    <row r="913" s="47" customFormat="1" x14ac:dyDescent="0.25"/>
    <row r="914" s="47" customFormat="1" x14ac:dyDescent="0.25"/>
    <row r="915" s="47" customFormat="1" x14ac:dyDescent="0.25"/>
    <row r="916" s="47" customFormat="1" x14ac:dyDescent="0.25"/>
    <row r="917" s="47" customFormat="1" x14ac:dyDescent="0.25"/>
    <row r="918" s="47" customFormat="1" x14ac:dyDescent="0.25"/>
    <row r="919" s="47" customFormat="1" x14ac:dyDescent="0.25"/>
    <row r="920" s="47" customFormat="1" x14ac:dyDescent="0.25"/>
    <row r="921" s="47" customFormat="1" x14ac:dyDescent="0.25"/>
    <row r="922" s="47" customFormat="1" x14ac:dyDescent="0.25"/>
    <row r="923" s="47" customFormat="1" x14ac:dyDescent="0.25"/>
    <row r="924" s="47" customFormat="1" x14ac:dyDescent="0.25"/>
    <row r="925" s="47" customFormat="1" x14ac:dyDescent="0.25"/>
    <row r="926" s="47" customFormat="1" x14ac:dyDescent="0.25"/>
    <row r="927" s="47" customFormat="1" x14ac:dyDescent="0.25"/>
    <row r="928" s="47" customFormat="1" x14ac:dyDescent="0.25"/>
    <row r="929" s="47" customFormat="1" x14ac:dyDescent="0.25"/>
    <row r="930" s="47" customFormat="1" x14ac:dyDescent="0.25"/>
    <row r="931" s="47" customFormat="1" x14ac:dyDescent="0.25"/>
    <row r="932" s="47" customFormat="1" x14ac:dyDescent="0.25"/>
    <row r="933" s="47" customFormat="1" x14ac:dyDescent="0.25"/>
    <row r="934" s="47" customFormat="1" x14ac:dyDescent="0.25"/>
    <row r="935" s="47" customFormat="1" x14ac:dyDescent="0.25"/>
    <row r="936" s="47" customFormat="1" x14ac:dyDescent="0.25"/>
    <row r="937" s="47" customFormat="1" x14ac:dyDescent="0.25"/>
    <row r="938" s="47" customFormat="1" x14ac:dyDescent="0.25"/>
    <row r="939" s="47" customFormat="1" x14ac:dyDescent="0.25"/>
    <row r="940" s="47" customFormat="1" x14ac:dyDescent="0.25"/>
    <row r="941" s="47" customFormat="1" x14ac:dyDescent="0.25"/>
    <row r="942" s="47" customFormat="1" x14ac:dyDescent="0.25"/>
    <row r="943" s="47" customFormat="1" x14ac:dyDescent="0.25"/>
    <row r="944" s="47" customFormat="1" x14ac:dyDescent="0.25"/>
    <row r="945" s="47" customFormat="1" x14ac:dyDescent="0.25"/>
    <row r="946" s="47" customFormat="1" x14ac:dyDescent="0.25"/>
    <row r="947" s="47" customFormat="1" x14ac:dyDescent="0.25"/>
    <row r="948" s="47" customFormat="1" x14ac:dyDescent="0.25"/>
    <row r="949" s="47" customFormat="1" x14ac:dyDescent="0.25"/>
    <row r="950" s="47" customFormat="1" x14ac:dyDescent="0.25"/>
    <row r="951" s="47" customFormat="1" x14ac:dyDescent="0.25"/>
    <row r="952" s="47" customFormat="1" x14ac:dyDescent="0.25"/>
    <row r="953" s="47" customFormat="1" x14ac:dyDescent="0.25"/>
    <row r="954" s="47" customFormat="1" x14ac:dyDescent="0.25"/>
    <row r="955" s="47" customFormat="1" x14ac:dyDescent="0.25"/>
    <row r="956" s="47" customFormat="1" x14ac:dyDescent="0.25"/>
    <row r="957" s="47" customFormat="1" x14ac:dyDescent="0.25"/>
    <row r="958" s="47" customFormat="1" x14ac:dyDescent="0.25"/>
    <row r="959" s="47" customFormat="1" x14ac:dyDescent="0.25"/>
    <row r="960" s="47" customFormat="1" x14ac:dyDescent="0.25"/>
    <row r="961" s="47" customFormat="1" x14ac:dyDescent="0.25"/>
    <row r="962" s="47" customFormat="1" x14ac:dyDescent="0.25"/>
    <row r="963" s="47" customFormat="1" x14ac:dyDescent="0.25"/>
    <row r="964" s="47" customFormat="1" x14ac:dyDescent="0.25"/>
    <row r="965" s="47" customFormat="1" x14ac:dyDescent="0.25"/>
    <row r="966" s="47" customFormat="1" x14ac:dyDescent="0.25"/>
    <row r="967" s="47" customFormat="1" x14ac:dyDescent="0.25"/>
    <row r="968" s="47" customFormat="1" x14ac:dyDescent="0.25"/>
    <row r="969" s="47" customFormat="1" x14ac:dyDescent="0.25"/>
    <row r="970" s="47" customFormat="1" x14ac:dyDescent="0.25"/>
    <row r="971" s="47" customFormat="1" x14ac:dyDescent="0.25"/>
    <row r="972" s="47" customFormat="1" x14ac:dyDescent="0.25"/>
    <row r="973" s="47" customFormat="1" x14ac:dyDescent="0.25"/>
    <row r="974" s="47" customFormat="1" x14ac:dyDescent="0.25"/>
    <row r="975" s="47" customFormat="1" x14ac:dyDescent="0.25"/>
    <row r="976" s="47" customFormat="1" x14ac:dyDescent="0.25"/>
    <row r="977" s="47" customFormat="1" x14ac:dyDescent="0.25"/>
    <row r="978" s="47" customFormat="1" x14ac:dyDescent="0.25"/>
    <row r="979" s="47" customFormat="1" x14ac:dyDescent="0.25"/>
    <row r="980" s="47" customFormat="1" x14ac:dyDescent="0.25"/>
    <row r="981" s="47" customFormat="1" x14ac:dyDescent="0.25"/>
    <row r="982" s="47" customFormat="1" x14ac:dyDescent="0.25"/>
    <row r="983" s="47" customFormat="1" x14ac:dyDescent="0.25"/>
    <row r="984" s="47" customFormat="1" x14ac:dyDescent="0.25"/>
    <row r="985" s="47" customFormat="1" x14ac:dyDescent="0.25"/>
    <row r="986" s="47" customFormat="1" x14ac:dyDescent="0.25"/>
    <row r="987" s="47" customFormat="1" x14ac:dyDescent="0.25"/>
    <row r="988" s="47" customFormat="1" x14ac:dyDescent="0.25"/>
    <row r="989" s="47" customFormat="1" x14ac:dyDescent="0.25"/>
    <row r="990" s="47" customFormat="1" x14ac:dyDescent="0.25"/>
    <row r="991" s="47" customFormat="1" x14ac:dyDescent="0.25"/>
    <row r="992" s="47" customFormat="1" x14ac:dyDescent="0.25"/>
    <row r="993" s="47" customFormat="1" x14ac:dyDescent="0.25"/>
    <row r="994" s="47" customFormat="1" x14ac:dyDescent="0.25"/>
    <row r="995" s="47" customFormat="1" x14ac:dyDescent="0.25"/>
    <row r="996" s="47" customFormat="1" x14ac:dyDescent="0.25"/>
    <row r="997" s="47" customFormat="1" x14ac:dyDescent="0.25"/>
    <row r="998" s="47" customFormat="1" x14ac:dyDescent="0.25"/>
    <row r="999" s="47" customFormat="1" x14ac:dyDescent="0.25"/>
    <row r="1000" s="47" customFormat="1" x14ac:dyDescent="0.25"/>
    <row r="1001" s="47" customFormat="1" x14ac:dyDescent="0.25"/>
    <row r="1002" s="47" customFormat="1" x14ac:dyDescent="0.25"/>
    <row r="1003" s="47" customFormat="1" x14ac:dyDescent="0.25"/>
    <row r="1004" s="47" customFormat="1" x14ac:dyDescent="0.25"/>
    <row r="1005" s="47" customFormat="1" x14ac:dyDescent="0.25"/>
    <row r="1006" s="47" customFormat="1" x14ac:dyDescent="0.25"/>
    <row r="1007" s="47" customFormat="1" x14ac:dyDescent="0.25"/>
    <row r="1008" s="47" customFormat="1" x14ac:dyDescent="0.25"/>
    <row r="1009" s="47" customFormat="1" x14ac:dyDescent="0.25"/>
    <row r="1010" s="47" customFormat="1" x14ac:dyDescent="0.25"/>
    <row r="1011" s="47" customFormat="1" x14ac:dyDescent="0.25"/>
    <row r="1012" s="47" customFormat="1" x14ac:dyDescent="0.25"/>
    <row r="1013" s="47" customFormat="1" x14ac:dyDescent="0.25"/>
    <row r="1014" s="47" customFormat="1" x14ac:dyDescent="0.25"/>
    <row r="1015" s="47" customFormat="1" x14ac:dyDescent="0.25"/>
    <row r="1016" s="47" customFormat="1" x14ac:dyDescent="0.25"/>
    <row r="1017" s="47" customFormat="1" x14ac:dyDescent="0.25"/>
    <row r="1018" s="47" customFormat="1" x14ac:dyDescent="0.25"/>
    <row r="1019" s="47" customFormat="1" x14ac:dyDescent="0.25"/>
    <row r="1020" s="47" customFormat="1" x14ac:dyDescent="0.25"/>
    <row r="1021" s="47" customFormat="1" x14ac:dyDescent="0.25"/>
    <row r="1022" s="47" customFormat="1" x14ac:dyDescent="0.25"/>
    <row r="1023" s="47" customFormat="1" x14ac:dyDescent="0.25"/>
    <row r="1024" s="47" customFormat="1" x14ac:dyDescent="0.25"/>
    <row r="1025" s="47" customFormat="1" x14ac:dyDescent="0.25"/>
    <row r="1026" s="47" customFormat="1" x14ac:dyDescent="0.25"/>
    <row r="1027" s="47" customFormat="1" x14ac:dyDescent="0.25"/>
    <row r="1028" s="47" customFormat="1" x14ac:dyDescent="0.25"/>
    <row r="1029" s="47" customFormat="1" x14ac:dyDescent="0.25"/>
    <row r="1030" s="47" customFormat="1" x14ac:dyDescent="0.25"/>
    <row r="1031" s="47" customFormat="1" x14ac:dyDescent="0.25"/>
    <row r="1032" s="47" customFormat="1" x14ac:dyDescent="0.25"/>
    <row r="1033" s="47" customFormat="1" x14ac:dyDescent="0.25"/>
    <row r="1034" s="47" customFormat="1" x14ac:dyDescent="0.25"/>
    <row r="1035" s="47" customFormat="1" x14ac:dyDescent="0.25"/>
    <row r="1036" s="47" customFormat="1" x14ac:dyDescent="0.25"/>
    <row r="1037" s="47" customFormat="1" x14ac:dyDescent="0.25"/>
    <row r="1038" s="47" customFormat="1" x14ac:dyDescent="0.25"/>
    <row r="1039" s="47" customFormat="1" x14ac:dyDescent="0.25"/>
    <row r="1040" s="47" customFormat="1" x14ac:dyDescent="0.25"/>
    <row r="1041" s="47" customFormat="1" x14ac:dyDescent="0.25"/>
    <row r="1042" s="47" customFormat="1" x14ac:dyDescent="0.25"/>
    <row r="1043" s="47" customFormat="1" x14ac:dyDescent="0.25"/>
    <row r="1044" s="47" customFormat="1" x14ac:dyDescent="0.25"/>
    <row r="1045" s="47" customFormat="1" x14ac:dyDescent="0.25"/>
    <row r="1046" s="47" customFormat="1" x14ac:dyDescent="0.25"/>
    <row r="1047" s="47" customFormat="1" x14ac:dyDescent="0.25"/>
    <row r="1048" s="47" customFormat="1" x14ac:dyDescent="0.25"/>
    <row r="1049" s="47" customFormat="1" x14ac:dyDescent="0.25"/>
    <row r="1050" s="47" customFormat="1" x14ac:dyDescent="0.25"/>
    <row r="1051" s="47" customFormat="1" x14ac:dyDescent="0.25"/>
    <row r="1052" s="47" customFormat="1" x14ac:dyDescent="0.25"/>
    <row r="1053" s="47" customFormat="1" x14ac:dyDescent="0.25"/>
    <row r="1054" s="47" customFormat="1" x14ac:dyDescent="0.25"/>
    <row r="1055" s="47" customFormat="1" x14ac:dyDescent="0.25"/>
    <row r="1056" s="47" customFormat="1" x14ac:dyDescent="0.25"/>
    <row r="1057" s="47" customFormat="1" x14ac:dyDescent="0.25"/>
    <row r="1058" s="47" customFormat="1" x14ac:dyDescent="0.25"/>
    <row r="1059" s="47" customFormat="1" x14ac:dyDescent="0.25"/>
    <row r="1060" s="47" customFormat="1" x14ac:dyDescent="0.25"/>
    <row r="1061" s="47" customFormat="1" x14ac:dyDescent="0.25"/>
    <row r="1062" s="47" customFormat="1" x14ac:dyDescent="0.25"/>
    <row r="1063" s="47" customFormat="1" x14ac:dyDescent="0.25"/>
    <row r="1064" s="47" customFormat="1" x14ac:dyDescent="0.25"/>
    <row r="1065" s="47" customFormat="1" x14ac:dyDescent="0.25"/>
    <row r="1066" s="47" customFormat="1" x14ac:dyDescent="0.25"/>
    <row r="1067" s="47" customFormat="1" x14ac:dyDescent="0.25"/>
    <row r="1068" s="47" customFormat="1" x14ac:dyDescent="0.25"/>
    <row r="1069" s="47" customFormat="1" x14ac:dyDescent="0.25"/>
    <row r="1070" s="47" customFormat="1" x14ac:dyDescent="0.25"/>
    <row r="1071" s="47" customFormat="1" x14ac:dyDescent="0.25"/>
    <row r="1072" s="47" customFormat="1" x14ac:dyDescent="0.25"/>
    <row r="1073" s="47" customFormat="1" x14ac:dyDescent="0.25"/>
    <row r="1074" s="47" customFormat="1" x14ac:dyDescent="0.25"/>
    <row r="1075" s="47" customFormat="1" x14ac:dyDescent="0.25"/>
    <row r="1076" s="47" customFormat="1" x14ac:dyDescent="0.25"/>
    <row r="1077" s="47" customFormat="1" x14ac:dyDescent="0.25"/>
    <row r="1078" s="47" customFormat="1" x14ac:dyDescent="0.25"/>
    <row r="1079" s="47" customFormat="1" x14ac:dyDescent="0.25"/>
    <row r="1080" s="47" customFormat="1" x14ac:dyDescent="0.25"/>
    <row r="1081" s="47" customFormat="1" x14ac:dyDescent="0.25"/>
    <row r="1082" s="47" customFormat="1" x14ac:dyDescent="0.25"/>
    <row r="1083" s="47" customFormat="1" x14ac:dyDescent="0.25"/>
    <row r="1084" s="47" customFormat="1" x14ac:dyDescent="0.25"/>
    <row r="1085" s="47" customFormat="1" x14ac:dyDescent="0.25"/>
    <row r="1086" s="47" customFormat="1" x14ac:dyDescent="0.25"/>
    <row r="1087" s="47" customFormat="1" x14ac:dyDescent="0.25"/>
    <row r="1088" s="47" customFormat="1" x14ac:dyDescent="0.25"/>
    <row r="1089" s="47" customFormat="1" x14ac:dyDescent="0.25"/>
    <row r="1090" s="47" customFormat="1" x14ac:dyDescent="0.25"/>
    <row r="1091" s="47" customFormat="1" x14ac:dyDescent="0.25"/>
    <row r="1092" s="47" customFormat="1" x14ac:dyDescent="0.25"/>
    <row r="1093" s="47" customFormat="1" x14ac:dyDescent="0.25"/>
    <row r="1094" s="47" customFormat="1" x14ac:dyDescent="0.25"/>
    <row r="1095" s="47" customFormat="1" x14ac:dyDescent="0.25"/>
    <row r="1096" s="47" customFormat="1" x14ac:dyDescent="0.25"/>
    <row r="1097" s="47" customFormat="1" x14ac:dyDescent="0.25"/>
    <row r="1098" s="47" customFormat="1" x14ac:dyDescent="0.25"/>
    <row r="1099" s="47" customFormat="1" x14ac:dyDescent="0.25"/>
    <row r="1100" s="47" customFormat="1" x14ac:dyDescent="0.25"/>
    <row r="1101" s="47" customFormat="1" x14ac:dyDescent="0.25"/>
    <row r="1102" s="47" customFormat="1" x14ac:dyDescent="0.25"/>
    <row r="1103" s="47" customFormat="1" x14ac:dyDescent="0.25"/>
    <row r="1104" s="47" customFormat="1" x14ac:dyDescent="0.25"/>
    <row r="1105" s="47" customFormat="1" x14ac:dyDescent="0.25"/>
    <row r="1106" s="47" customFormat="1" x14ac:dyDescent="0.25"/>
    <row r="1107" s="47" customFormat="1" x14ac:dyDescent="0.25"/>
    <row r="1108" s="47" customFormat="1" x14ac:dyDescent="0.25"/>
    <row r="1109" s="47" customFormat="1" x14ac:dyDescent="0.25"/>
    <row r="1110" s="47" customFormat="1" x14ac:dyDescent="0.25"/>
    <row r="1111" s="47" customFormat="1" x14ac:dyDescent="0.25"/>
    <row r="1112" s="47" customFormat="1" x14ac:dyDescent="0.25"/>
    <row r="1113" s="47" customFormat="1" x14ac:dyDescent="0.25"/>
    <row r="1114" s="47" customFormat="1" x14ac:dyDescent="0.25"/>
    <row r="1115" s="47" customFormat="1" x14ac:dyDescent="0.25"/>
    <row r="1116" s="47" customFormat="1" x14ac:dyDescent="0.25"/>
    <row r="1117" s="47" customFormat="1" x14ac:dyDescent="0.25"/>
    <row r="1118" s="47" customFormat="1" x14ac:dyDescent="0.25"/>
    <row r="1119" s="47" customFormat="1" x14ac:dyDescent="0.25"/>
    <row r="1120" s="47" customFormat="1" x14ac:dyDescent="0.25"/>
    <row r="1121" s="47" customFormat="1" x14ac:dyDescent="0.25"/>
    <row r="1122" s="47" customFormat="1" x14ac:dyDescent="0.25"/>
  </sheetData>
  <mergeCells count="68">
    <mergeCell ref="AJ3:AO3"/>
    <mergeCell ref="AP3:AV3"/>
    <mergeCell ref="AR4:AW4"/>
    <mergeCell ref="AR22:AW22"/>
    <mergeCell ref="A68:J68"/>
    <mergeCell ref="A62:A67"/>
    <mergeCell ref="C63:J63"/>
    <mergeCell ref="D64:J64"/>
    <mergeCell ref="D65:J65"/>
    <mergeCell ref="D66:J66"/>
    <mergeCell ref="D67:J67"/>
    <mergeCell ref="AR27:AW27"/>
    <mergeCell ref="AR34:AW34"/>
    <mergeCell ref="AR47:AW47"/>
    <mergeCell ref="AR54:AW54"/>
    <mergeCell ref="A60:J60"/>
    <mergeCell ref="C55:J55"/>
    <mergeCell ref="A54:A59"/>
    <mergeCell ref="D56:J56"/>
    <mergeCell ref="D57:J57"/>
    <mergeCell ref="D58:J58"/>
    <mergeCell ref="D59:J59"/>
    <mergeCell ref="D37:J37"/>
    <mergeCell ref="D38:J38"/>
    <mergeCell ref="D39:J39"/>
    <mergeCell ref="D40:J40"/>
    <mergeCell ref="A53:J53"/>
    <mergeCell ref="A42:J42"/>
    <mergeCell ref="C36:J36"/>
    <mergeCell ref="A34:A40"/>
    <mergeCell ref="A41:J41"/>
    <mergeCell ref="A47:A52"/>
    <mergeCell ref="D49:J49"/>
    <mergeCell ref="D50:J50"/>
    <mergeCell ref="D51:J51"/>
    <mergeCell ref="A45:K45"/>
    <mergeCell ref="C48:J48"/>
    <mergeCell ref="D30:J30"/>
    <mergeCell ref="D31:J31"/>
    <mergeCell ref="D32:J32"/>
    <mergeCell ref="B34:B35"/>
    <mergeCell ref="C34:C35"/>
    <mergeCell ref="D34:D35"/>
    <mergeCell ref="A69:J69"/>
    <mergeCell ref="A61:J61"/>
    <mergeCell ref="A44:K44"/>
    <mergeCell ref="C14:J14"/>
    <mergeCell ref="A19:J19"/>
    <mergeCell ref="D15:J15"/>
    <mergeCell ref="D16:J16"/>
    <mergeCell ref="D17:J17"/>
    <mergeCell ref="D18:J18"/>
    <mergeCell ref="C21:J21"/>
    <mergeCell ref="C28:J28"/>
    <mergeCell ref="A26:J26"/>
    <mergeCell ref="D52:J52"/>
    <mergeCell ref="A33:J33"/>
    <mergeCell ref="A27:A32"/>
    <mergeCell ref="D29:J29"/>
    <mergeCell ref="A1:K1"/>
    <mergeCell ref="A2:K2"/>
    <mergeCell ref="A4:A18"/>
    <mergeCell ref="A20:A25"/>
    <mergeCell ref="D22:J22"/>
    <mergeCell ref="D23:J23"/>
    <mergeCell ref="D24:J24"/>
    <mergeCell ref="D25:J25"/>
    <mergeCell ref="C4:C13"/>
  </mergeCells>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HONORARIOS!$A$5:$A$25</xm:f>
          </x14:formula1>
          <xm:sqref>E4:E13</xm:sqref>
        </x14:dataValidation>
        <x14:dataValidation type="list" allowBlank="1" showInputMessage="1" showErrorMessage="1">
          <x14:formula1>
            <xm:f>HONORARIOS!$I$10:$I$11</xm:f>
          </x14:formula1>
          <xm:sqref>C16:C18 C23:C25 C30:C32 C38:C40 C50:C52 C57:C59 L16:L18 N16:N18 P16:P18 R16:R18 T16:T18 V16:V18 X16:X18 Z16:Z18 AB16:AB18 AD16:AD18 AF16:AF18 AH16:AH18 L23:L25 N23:N25 P23:P25 R23:R25 T23:T25 V23:V25 X23:X25 Z23:Z25 AB23:AB25 AD23:AD25 AF23:AF25 AH23:AH25 L30:L32 N30:N32 P30:P32 R30:R32 T30:T32 V30:V32 X30:X32 Z30:Z32 AB30:AB32 AD30:AD32 AF30:AF32 AH30:AH32 L38:L40 N38:N40 P38:P40 R38:R40 T38:T40 V38:V40 X38:X40 Z38:Z40 AB38:AB40 AD38:AD40 AF38:AF40 AH38:AH40 L50:L52 N50:N52 P50:P52 R50:R52 T50:T52 V50:V52 X50:X52 Z50:Z52 AB50:AB52 AD50:AD52 AF50:AF52 AH50:AH52 L57:L59 N57:N59 P57:P59 R57:R59 T57:T59 V57:V59 X57:X59 Z57:Z59 AB57:AB59 AD57:AD59 AF57:AF59 AH57:AH59 L65:L67 N65:N67 P65:P67 R65:R67 T65:T67 V65:V67 X65:X67 Z65:Z67 AB65:AB67 AD65:AD67 AF65:AF67 AH65:AH67 C65:C67</xm:sqref>
        </x14:dataValidation>
        <x14:dataValidation type="list" allowBlank="1" showInputMessage="1" showErrorMessage="1">
          <x14:formula1>
            <xm:f>HONORARIOS!$J$8:$J$12</xm:f>
          </x14:formula1>
          <xm:sqref>C15 AH56 C29 C37 C49 C56 L15 N15 P15 R15 T15 V15 X15 Z15 AB15 AD15 AF15 AH15 AB56 AD56 AF56 R22 T22 V22 X22 Z22 AB22 AD22 AF22 AH22 L29 N29 P29 R29 T29 V29 X29 Z29 AB29 AD29 AF29 AH29 L37 N37 P37 R37 T37 V37 X37 Z37 AB37 AD37 AF37 AH37 L49 N49 P49 R49 T49 V49 X49 Z49 AB49 AD49 AF49 AH49 L56 N56 P56 R56 T56 V56 X56 Z56 AH64 C64 AB64 AD64 AF64 L64 N64 P64 R64 T64 V64 X64 Z64</xm:sqref>
        </x14:dataValidation>
        <x14:dataValidation type="list" allowBlank="1" showInputMessage="1" showErrorMessage="1">
          <x14:formula1>
            <xm:f>HONORARIOS!$J$8:$J$13</xm:f>
          </x14:formula1>
          <xm:sqref>C22 L22 N22 P22</xm:sqref>
        </x14:dataValidation>
        <x14:dataValidation type="list" allowBlank="1" showInputMessage="1" showErrorMessage="1">
          <x14:formula1>
            <xm:f>HONORARIOS!$A$5:$A$50</xm:f>
          </x14:formula1>
          <xm:sqref>E27 E34:E35 E47 E54 E62</xm:sqref>
        </x14:dataValidation>
        <x14:dataValidation type="list" allowBlank="1" showInputMessage="1" showErrorMessage="1">
          <x14:formula1>
            <xm:f>HONORARIOS!$A$5:$A50</xm:f>
          </x14:formula1>
          <xm:sqref>E20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K687"/>
  <sheetViews>
    <sheetView topLeftCell="C1" zoomScale="70" zoomScaleNormal="70" workbookViewId="0">
      <selection activeCell="O8" sqref="O8"/>
    </sheetView>
  </sheetViews>
  <sheetFormatPr baseColWidth="10" defaultRowHeight="15" x14ac:dyDescent="0.25"/>
  <cols>
    <col min="1" max="1" width="39.42578125" customWidth="1"/>
    <col min="2" max="2" width="29.85546875" style="18" customWidth="1"/>
    <col min="3" max="3" width="50.42578125" customWidth="1"/>
    <col min="4" max="4" width="21.28515625" customWidth="1"/>
    <col min="5" max="5" width="16.85546875" customWidth="1"/>
    <col min="6" max="6" width="35" style="7" customWidth="1"/>
    <col min="7" max="7" width="17.28515625" customWidth="1"/>
    <col min="8" max="8" width="26.28515625" customWidth="1"/>
    <col min="9" max="9" width="21" customWidth="1"/>
    <col min="10" max="10" width="23.42578125" customWidth="1"/>
    <col min="11" max="11" width="23.42578125" style="23" customWidth="1"/>
    <col min="12" max="12" width="23.42578125" style="131" customWidth="1"/>
    <col min="13" max="13" width="21.42578125" customWidth="1"/>
    <col min="14" max="14" width="21.42578125" style="53" customWidth="1"/>
    <col min="15" max="15" width="26.42578125" bestFit="1" customWidth="1"/>
    <col min="16" max="16" width="18.28515625" style="53" customWidth="1"/>
    <col min="17" max="17" width="20.5703125" customWidth="1"/>
    <col min="18" max="18" width="18.28515625" style="53" customWidth="1"/>
    <col min="19" max="19" width="21.140625" customWidth="1"/>
    <col min="20" max="20" width="18.28515625" style="53" customWidth="1"/>
    <col min="21" max="21" width="22.140625" customWidth="1"/>
    <col min="22" max="22" width="18.28515625" style="53" customWidth="1"/>
    <col min="23" max="23" width="21.7109375" customWidth="1"/>
    <col min="24" max="24" width="18.28515625" style="53" customWidth="1"/>
    <col min="25" max="25" width="21.42578125" customWidth="1"/>
    <col min="26" max="26" width="18.28515625" style="53" customWidth="1"/>
    <col min="27" max="27" width="21.140625" customWidth="1"/>
    <col min="28" max="28" width="18.28515625" style="53" customWidth="1"/>
    <col min="29" max="29" width="19.28515625" bestFit="1" customWidth="1"/>
    <col min="30" max="30" width="19.28515625" style="53" customWidth="1"/>
    <col min="31" max="31" width="22.28515625" customWidth="1"/>
    <col min="32" max="32" width="18.28515625" style="53" customWidth="1"/>
    <col min="33" max="33" width="20" bestFit="1" customWidth="1"/>
    <col min="34" max="34" width="20" style="53" customWidth="1"/>
    <col min="35" max="35" width="21" bestFit="1" customWidth="1"/>
    <col min="36" max="245" width="11.42578125" style="47"/>
  </cols>
  <sheetData>
    <row r="1" spans="1:245" ht="46.5" customHeight="1" thickBot="1" x14ac:dyDescent="0.3">
      <c r="A1" s="607" t="s">
        <v>124</v>
      </c>
      <c r="B1" s="608"/>
      <c r="C1" s="608"/>
      <c r="D1" s="608"/>
      <c r="E1" s="608"/>
      <c r="F1" s="608"/>
      <c r="G1" s="608"/>
      <c r="H1" s="608"/>
      <c r="I1" s="608"/>
      <c r="J1" s="609"/>
      <c r="K1" s="22"/>
      <c r="L1" s="164"/>
      <c r="M1" s="47"/>
      <c r="N1" s="47"/>
      <c r="O1" s="47"/>
      <c r="P1" s="47"/>
      <c r="Q1" s="47"/>
      <c r="R1" s="47"/>
      <c r="S1" s="47"/>
      <c r="T1" s="47"/>
      <c r="U1" s="47"/>
      <c r="V1" s="47"/>
      <c r="W1" s="47"/>
      <c r="X1" s="47"/>
      <c r="Y1" s="47"/>
      <c r="Z1" s="47"/>
      <c r="AA1" s="47"/>
      <c r="AB1" s="47"/>
      <c r="AC1" s="47"/>
      <c r="AD1" s="47"/>
      <c r="AE1" s="47"/>
      <c r="AF1" s="47"/>
      <c r="AG1" s="47"/>
      <c r="AH1" s="47"/>
      <c r="AI1" s="47"/>
    </row>
    <row r="2" spans="1:245" ht="15.75" thickBot="1" x14ac:dyDescent="0.3">
      <c r="A2" s="485" t="s">
        <v>125</v>
      </c>
      <c r="B2" s="485"/>
      <c r="C2" s="485"/>
      <c r="D2" s="485"/>
      <c r="E2" s="485"/>
      <c r="F2" s="485"/>
      <c r="G2" s="485"/>
      <c r="H2" s="485"/>
      <c r="I2" s="485"/>
      <c r="J2" s="485"/>
      <c r="K2" s="485"/>
      <c r="L2" s="102"/>
      <c r="M2" s="205">
        <v>1.0328832752791366</v>
      </c>
      <c r="N2" s="204"/>
      <c r="O2" s="205">
        <v>1.0667309266444205</v>
      </c>
      <c r="P2" s="204"/>
      <c r="Q2" s="205">
        <v>1.1007752334453451</v>
      </c>
      <c r="R2" s="204"/>
      <c r="S2" s="205">
        <v>1.1359444285376925</v>
      </c>
      <c r="T2" s="204"/>
      <c r="U2" s="205">
        <v>1.1718378943935353</v>
      </c>
      <c r="V2" s="204"/>
      <c r="W2" s="205">
        <v>1.2085196208340565</v>
      </c>
      <c r="X2" s="204"/>
      <c r="Y2" s="205">
        <v>1.2457877968277771</v>
      </c>
      <c r="Z2" s="204"/>
      <c r="AA2" s="205">
        <v>1.2836019905610632</v>
      </c>
      <c r="AB2" s="204"/>
      <c r="AC2" s="205">
        <v>1.3224442401340015</v>
      </c>
      <c r="AD2" s="204"/>
      <c r="AE2" s="205">
        <v>1.3631619032051636</v>
      </c>
      <c r="AF2" s="204"/>
      <c r="AG2" s="205">
        <v>1.4043449669096169</v>
      </c>
      <c r="AH2" s="204"/>
      <c r="AI2" s="205">
        <v>1.4471811771038039</v>
      </c>
    </row>
    <row r="3" spans="1:245" s="6" customFormat="1" ht="92.25" customHeight="1" thickBot="1" x14ac:dyDescent="0.3">
      <c r="A3" s="20" t="s">
        <v>3</v>
      </c>
      <c r="B3" s="27" t="s">
        <v>13</v>
      </c>
      <c r="C3" s="27" t="s">
        <v>74</v>
      </c>
      <c r="D3" s="27" t="s">
        <v>38</v>
      </c>
      <c r="E3" s="27" t="s">
        <v>1</v>
      </c>
      <c r="F3" s="28" t="s">
        <v>40</v>
      </c>
      <c r="G3" s="28" t="s">
        <v>37</v>
      </c>
      <c r="H3" s="28" t="s">
        <v>105</v>
      </c>
      <c r="I3" s="28" t="s">
        <v>106</v>
      </c>
      <c r="J3" s="28" t="s">
        <v>41</v>
      </c>
      <c r="K3" s="172" t="s">
        <v>104</v>
      </c>
      <c r="L3" s="167" t="s">
        <v>110</v>
      </c>
      <c r="M3" s="264" t="s">
        <v>111</v>
      </c>
      <c r="N3" s="165" t="s">
        <v>110</v>
      </c>
      <c r="O3" s="264" t="s">
        <v>112</v>
      </c>
      <c r="P3" s="165" t="s">
        <v>110</v>
      </c>
      <c r="Q3" s="264" t="s">
        <v>113</v>
      </c>
      <c r="R3" s="165" t="s">
        <v>110</v>
      </c>
      <c r="S3" s="264" t="s">
        <v>114</v>
      </c>
      <c r="T3" s="165" t="s">
        <v>110</v>
      </c>
      <c r="U3" s="264" t="s">
        <v>115</v>
      </c>
      <c r="V3" s="165" t="s">
        <v>110</v>
      </c>
      <c r="W3" s="264" t="s">
        <v>116</v>
      </c>
      <c r="X3" s="165" t="s">
        <v>110</v>
      </c>
      <c r="Y3" s="264" t="s">
        <v>117</v>
      </c>
      <c r="Z3" s="165" t="s">
        <v>110</v>
      </c>
      <c r="AA3" s="264" t="s">
        <v>118</v>
      </c>
      <c r="AB3" s="165" t="s">
        <v>110</v>
      </c>
      <c r="AC3" s="264" t="s">
        <v>119</v>
      </c>
      <c r="AD3" s="165" t="s">
        <v>110</v>
      </c>
      <c r="AE3" s="264" t="s">
        <v>120</v>
      </c>
      <c r="AF3" s="165" t="s">
        <v>110</v>
      </c>
      <c r="AG3" s="264" t="s">
        <v>121</v>
      </c>
      <c r="AH3" s="165" t="s">
        <v>110</v>
      </c>
      <c r="AI3" s="264" t="s">
        <v>122</v>
      </c>
      <c r="AJ3" s="479" t="s">
        <v>150</v>
      </c>
      <c r="AK3" s="480"/>
      <c r="AL3" s="480"/>
      <c r="AM3" s="480"/>
      <c r="AN3" s="480"/>
      <c r="AO3" s="480"/>
      <c r="AP3" s="480" t="s">
        <v>151</v>
      </c>
      <c r="AQ3" s="480"/>
      <c r="AR3" s="480"/>
      <c r="AS3" s="480"/>
      <c r="AT3" s="480"/>
      <c r="AU3" s="480"/>
      <c r="AV3" s="480"/>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row>
    <row r="4" spans="1:245" ht="57" customHeight="1" thickBot="1" x14ac:dyDescent="0.3">
      <c r="A4" s="595" t="s">
        <v>126</v>
      </c>
      <c r="B4" s="610"/>
      <c r="C4" s="613" t="s">
        <v>149</v>
      </c>
      <c r="D4" s="599"/>
      <c r="E4" s="30">
        <v>28</v>
      </c>
      <c r="F4" s="31" t="str">
        <f>VLOOKUP(E4,HONORARIOS!A5:D50,2,0)</f>
        <v>Costos diseño relleno</v>
      </c>
      <c r="G4" s="30">
        <v>1</v>
      </c>
      <c r="H4" s="103">
        <f>VLOOKUP(E4,HONORARIOS!A5:E50,5,0)</f>
        <v>2092179351</v>
      </c>
      <c r="I4" s="103">
        <f>+H4*G4</f>
        <v>2092179351</v>
      </c>
      <c r="J4" s="30">
        <v>1</v>
      </c>
      <c r="K4" s="173">
        <f>+I4*J4</f>
        <v>2092179351</v>
      </c>
      <c r="L4" s="184"/>
      <c r="M4" s="185"/>
      <c r="N4" s="195"/>
      <c r="O4" s="185"/>
      <c r="P4" s="195"/>
      <c r="Q4" s="185"/>
      <c r="R4" s="195"/>
      <c r="S4" s="185"/>
      <c r="T4" s="195"/>
      <c r="U4" s="185"/>
      <c r="V4" s="195"/>
      <c r="W4" s="185"/>
      <c r="X4" s="195"/>
      <c r="Y4" s="185"/>
      <c r="Z4" s="195"/>
      <c r="AA4" s="185"/>
      <c r="AB4" s="195"/>
      <c r="AC4" s="185"/>
      <c r="AD4" s="195"/>
      <c r="AE4" s="185"/>
      <c r="AF4" s="195"/>
      <c r="AG4" s="185"/>
      <c r="AH4" s="195"/>
      <c r="AI4" s="185"/>
      <c r="AJ4" s="626" t="s">
        <v>154</v>
      </c>
      <c r="AK4" s="474"/>
      <c r="AL4" s="474"/>
      <c r="AM4" s="474"/>
      <c r="AN4" s="474"/>
      <c r="AO4" s="474"/>
      <c r="AP4" s="473"/>
      <c r="AQ4" s="473"/>
      <c r="AR4" s="473"/>
      <c r="AS4" s="473"/>
      <c r="AT4" s="473"/>
      <c r="AU4" s="473"/>
    </row>
    <row r="5" spans="1:245" ht="70.5" customHeight="1" thickBot="1" x14ac:dyDescent="0.3">
      <c r="A5" s="596"/>
      <c r="B5" s="611"/>
      <c r="C5" s="614"/>
      <c r="D5" s="600"/>
      <c r="E5" s="30">
        <v>29</v>
      </c>
      <c r="F5" s="31" t="str">
        <f>VLOOKUP(E5,HONORARIOS!A6:D50,2,0)</f>
        <v>Costos EIA y Licencia</v>
      </c>
      <c r="G5" s="30">
        <v>1</v>
      </c>
      <c r="H5" s="103">
        <f>VLOOKUP(E5,HONORARIOS!A6:E50,5,0)</f>
        <v>1367804865</v>
      </c>
      <c r="I5" s="103">
        <f>+H5*G5</f>
        <v>1367804865</v>
      </c>
      <c r="J5" s="30">
        <v>1</v>
      </c>
      <c r="K5" s="173">
        <f>+I5*J5</f>
        <v>1367804865</v>
      </c>
      <c r="L5" s="184"/>
      <c r="M5" s="185"/>
      <c r="N5" s="195"/>
      <c r="O5" s="185"/>
      <c r="P5" s="195"/>
      <c r="Q5" s="185"/>
      <c r="R5" s="195"/>
      <c r="S5" s="185"/>
      <c r="T5" s="195"/>
      <c r="U5" s="185"/>
      <c r="V5" s="195"/>
      <c r="W5" s="185"/>
      <c r="X5" s="195"/>
      <c r="Y5" s="185"/>
      <c r="Z5" s="195"/>
      <c r="AA5" s="185"/>
      <c r="AB5" s="195"/>
      <c r="AC5" s="185"/>
      <c r="AD5" s="195"/>
      <c r="AE5" s="185"/>
      <c r="AF5" s="195"/>
      <c r="AG5" s="185"/>
      <c r="AH5" s="195"/>
      <c r="AI5" s="185"/>
    </row>
    <row r="6" spans="1:245" ht="95.25" customHeight="1" thickBot="1" x14ac:dyDescent="0.3">
      <c r="A6" s="596"/>
      <c r="B6" s="612"/>
      <c r="C6" s="615"/>
      <c r="D6" s="601"/>
      <c r="E6" s="30">
        <v>30</v>
      </c>
      <c r="F6" s="31" t="str">
        <f>VLOOKUP(E6,HONORARIOS!A7:D50,2,0)</f>
        <v>Acompañamiento</v>
      </c>
      <c r="G6" s="30">
        <v>1</v>
      </c>
      <c r="H6" s="103">
        <f>VLOOKUP(E6,HONORARIOS!A7:E50,5,0)</f>
        <v>30161644</v>
      </c>
      <c r="I6" s="103">
        <f>+H6*G6</f>
        <v>30161644</v>
      </c>
      <c r="J6" s="30">
        <v>1</v>
      </c>
      <c r="K6" s="174">
        <f>+I6*J6</f>
        <v>30161644</v>
      </c>
      <c r="L6" s="184"/>
      <c r="M6" s="185"/>
      <c r="N6" s="195"/>
      <c r="O6" s="185"/>
      <c r="P6" s="195"/>
      <c r="Q6" s="185"/>
      <c r="R6" s="195"/>
      <c r="S6" s="185"/>
      <c r="T6" s="195"/>
      <c r="U6" s="185"/>
      <c r="V6" s="195"/>
      <c r="W6" s="185"/>
      <c r="X6" s="195"/>
      <c r="Y6" s="185"/>
      <c r="Z6" s="195"/>
      <c r="AA6" s="185"/>
      <c r="AB6" s="195"/>
      <c r="AC6" s="185"/>
      <c r="AD6" s="195"/>
      <c r="AE6" s="185"/>
      <c r="AF6" s="195"/>
      <c r="AG6" s="185"/>
      <c r="AH6" s="195"/>
      <c r="AI6" s="185"/>
    </row>
    <row r="7" spans="1:245" ht="15.75" thickBot="1" x14ac:dyDescent="0.3">
      <c r="A7" s="596"/>
      <c r="B7" s="39" t="s">
        <v>103</v>
      </c>
      <c r="C7" s="424"/>
      <c r="D7" s="424"/>
      <c r="E7" s="424"/>
      <c r="F7" s="424"/>
      <c r="G7" s="424"/>
      <c r="H7" s="424"/>
      <c r="I7" s="424"/>
      <c r="J7" s="598"/>
      <c r="K7" s="170">
        <f>SUM(K4:K6)</f>
        <v>3490145860</v>
      </c>
      <c r="L7" s="186" t="s">
        <v>103</v>
      </c>
      <c r="M7" s="249">
        <f>+K7*20%</f>
        <v>698029172</v>
      </c>
      <c r="N7" s="171" t="s">
        <v>103</v>
      </c>
      <c r="O7" s="249">
        <f>+K7*80%</f>
        <v>2792116688</v>
      </c>
      <c r="P7" s="171" t="s">
        <v>103</v>
      </c>
      <c r="Q7" s="249"/>
      <c r="R7" s="171" t="s">
        <v>103</v>
      </c>
      <c r="S7" s="99"/>
      <c r="T7" s="171" t="s">
        <v>103</v>
      </c>
      <c r="U7" s="99"/>
      <c r="V7" s="171" t="s">
        <v>103</v>
      </c>
      <c r="W7" s="99"/>
      <c r="X7" s="171" t="s">
        <v>103</v>
      </c>
      <c r="Y7" s="99"/>
      <c r="Z7" s="171" t="s">
        <v>103</v>
      </c>
      <c r="AA7" s="249"/>
      <c r="AB7" s="171" t="s">
        <v>103</v>
      </c>
      <c r="AC7" s="99"/>
      <c r="AD7" s="171" t="s">
        <v>103</v>
      </c>
      <c r="AE7" s="99"/>
      <c r="AF7" s="171" t="s">
        <v>103</v>
      </c>
      <c r="AG7" s="99"/>
      <c r="AH7" s="171" t="s">
        <v>103</v>
      </c>
      <c r="AI7" s="99"/>
    </row>
    <row r="8" spans="1:245" s="21" customFormat="1" ht="30.75" thickBot="1" x14ac:dyDescent="0.3">
      <c r="A8" s="596"/>
      <c r="B8" s="35" t="s">
        <v>98</v>
      </c>
      <c r="C8" s="36" t="s">
        <v>107</v>
      </c>
      <c r="D8" s="616"/>
      <c r="E8" s="616"/>
      <c r="F8" s="616"/>
      <c r="G8" s="616"/>
      <c r="H8" s="616"/>
      <c r="I8" s="616"/>
      <c r="J8" s="616"/>
      <c r="K8" s="168">
        <f>+IF(C8="Consultoria (25%)",K7*25%,0)+IF(C8="Obra (30%)",K7*30%,0)+IF(C8="Directo (20%)",K7*20%,0)+IF(C8="No aplica",0,0)+IF(C8="Directo (10%)",K7*10%,0)</f>
        <v>0</v>
      </c>
      <c r="L8" s="188" t="s">
        <v>107</v>
      </c>
      <c r="M8" s="187">
        <f>+IF(L8="Consultoria (25%)",M7*25%,0)+IF(L8="Obra (30%)",M7*30%,0)+IF(L8="Directo (20%)",M7*20%,0)+IF(L8="No aplica",0,0)+IF(L8="Directo (10%)",M7*10%,0)</f>
        <v>0</v>
      </c>
      <c r="N8" s="188" t="s">
        <v>107</v>
      </c>
      <c r="O8" s="187">
        <f>+IF(N8="Consultoria (25%)",O7*25%,0)+IF(N8="Obra (30%)",O7*30%,0)+IF(N8="Directo (20%)",O7*20%,0)+IF(N8="No aplica",0,0)+IF(N8="Directo (10%)",O7*10%,0)</f>
        <v>0</v>
      </c>
      <c r="P8" s="188" t="s">
        <v>107</v>
      </c>
      <c r="Q8" s="187">
        <f>+IF(P8="Consultoria (25%)",Q7*25%,0)+IF(P8="Obra (30%)",Q7*30%,0)+IF(P8="Directo (20%)",Q7*20%,0)+IF(P8="No aplica",0,0)+IF(P8="Directo (10%)",Q7*10%,0)</f>
        <v>0</v>
      </c>
      <c r="R8" s="188" t="s">
        <v>99</v>
      </c>
      <c r="S8" s="187">
        <f>+IF(R8="Consultoria (25%)",S7*25%,0)+IF(R8="Obra (30%)",S7*30%,0)+IF(R8="Directo (20%)",S7*20%,0)+IF(R8="No aplica",0,0)+IF(R8="Directo (10%)",S7*10%,0)</f>
        <v>0</v>
      </c>
      <c r="T8" s="188" t="s">
        <v>99</v>
      </c>
      <c r="U8" s="187">
        <f>+IF(T8="Consultoria (25%)",U7*25%,0)+IF(T8="Obra (30%)",U7*30%,0)+IF(T8="Directo (20%)",U7*20%,0)+IF(T8="No aplica",0,0)+IF(T8="Directo (10%)",U7*10%,0)</f>
        <v>0</v>
      </c>
      <c r="V8" s="188" t="s">
        <v>99</v>
      </c>
      <c r="W8" s="187">
        <f>+IF(V8="Consultoria (25%)",W7*25%,0)+IF(V8="Obra (30%)",W7*30%,0)+IF(V8="Directo (20%)",W7*20%,0)+IF(V8="No aplica",0,0)+IF(V8="Directo (10%)",W7*10%,0)</f>
        <v>0</v>
      </c>
      <c r="X8" s="188" t="s">
        <v>99</v>
      </c>
      <c r="Y8" s="187">
        <f>+IF(X8="Consultoria (25%)",Y7*25%,0)+IF(X8="Obra (30%)",Y7*30%,0)+IF(X8="Directo (20%)",Y7*20%,0)+IF(X8="No aplica",0,0)+IF(X8="Directo (10%)",Y7*10%,0)</f>
        <v>0</v>
      </c>
      <c r="Z8" s="188" t="s">
        <v>100</v>
      </c>
      <c r="AA8" s="187">
        <f>+IF(Z8="Consultoria (25%)",AA7*25%,0)+IF(Z8="Obra (30%)",AA7*30%,0)+IF(Z8="Directo (20%)",AA7*20%,0)+IF(Z8="No aplica",0,0)+IF(Z8="Directo (10%)",AA7*10%,0)</f>
        <v>0</v>
      </c>
      <c r="AB8" s="188" t="s">
        <v>99</v>
      </c>
      <c r="AC8" s="187">
        <f>+IF(AB8="Consultoria (25%)",AC7*25%,0)+IF(AB8="Obra (30%)",AC7*30%,0)+IF(AB8="Directo (20%)",AC7*20%,0)+IF(AB8="No aplica",0,0)+IF(AB8="Directo (10%)",AC7*10%,0)</f>
        <v>0</v>
      </c>
      <c r="AD8" s="188" t="s">
        <v>99</v>
      </c>
      <c r="AE8" s="187">
        <f>+IF(AD8="Consultoria (25%)",AE7*25%,0)+IF(AD8="Obra (30%)",AE7*30%,0)+IF(AD8="Directo (20%)",AE7*20%,0)+IF(AD8="No aplica",0,0)+IF(AD8="Directo (10%)",AE7*10%,0)</f>
        <v>0</v>
      </c>
      <c r="AF8" s="188" t="s">
        <v>99</v>
      </c>
      <c r="AG8" s="187">
        <f>+IF(AF8="Consultoria (25%)",AG7*25%,0)+IF(AF8="Obra (30%)",AG7*30%,0)+IF(AF8="Directo (20%)",AG7*20%,0)+IF(AF8="No aplica",0,0)+IF(AF8="Directo (10%)",AG7*10%,0)</f>
        <v>0</v>
      </c>
      <c r="AH8" s="188" t="s">
        <v>99</v>
      </c>
      <c r="AI8" s="187">
        <f>+IF(AH8="Consultoria (25%)",AI7*25%,0)+IF(AH8="Obra (30%)",AI7*30%,0)+IF(AH8="Directo (20%)",AI7*20%,0)+IF(AH8="No aplica",0,0)+IF(AH8="Directo (10%)",AI7*10%,0)</f>
        <v>0</v>
      </c>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row>
    <row r="9" spans="1:245" s="21" customFormat="1" ht="30.75" thickBot="1" x14ac:dyDescent="0.3">
      <c r="A9" s="596"/>
      <c r="B9" s="377" t="s">
        <v>127</v>
      </c>
      <c r="C9" s="36" t="s">
        <v>97</v>
      </c>
      <c r="D9" s="587"/>
      <c r="E9" s="587"/>
      <c r="F9" s="587"/>
      <c r="G9" s="587"/>
      <c r="H9" s="587"/>
      <c r="I9" s="587"/>
      <c r="J9" s="587"/>
      <c r="K9" s="168">
        <f>+IF(C9="si",K7*7%,0)</f>
        <v>244310210.20000002</v>
      </c>
      <c r="L9" s="188" t="s">
        <v>97</v>
      </c>
      <c r="M9" s="187">
        <f>+IF(L9="si",M7*7%,0)</f>
        <v>48862042.040000007</v>
      </c>
      <c r="N9" s="188" t="s">
        <v>97</v>
      </c>
      <c r="O9" s="187">
        <f>+IF(N9="si",O7*7%,0)</f>
        <v>195448168.16000003</v>
      </c>
      <c r="P9" s="188" t="s">
        <v>70</v>
      </c>
      <c r="Q9" s="187">
        <f>+IF(P9="si",Q7*10%,0)</f>
        <v>0</v>
      </c>
      <c r="R9" s="188" t="s">
        <v>97</v>
      </c>
      <c r="S9" s="187">
        <f>+IF(R9="si",S7*10%,0)</f>
        <v>0</v>
      </c>
      <c r="T9" s="188" t="s">
        <v>97</v>
      </c>
      <c r="U9" s="187">
        <f>+IF(T9="si",U7*10%,0)</f>
        <v>0</v>
      </c>
      <c r="V9" s="188" t="s">
        <v>97</v>
      </c>
      <c r="W9" s="187">
        <f>+IF(V9="si",W7*10%,0)</f>
        <v>0</v>
      </c>
      <c r="X9" s="188" t="s">
        <v>97</v>
      </c>
      <c r="Y9" s="187">
        <f>+IF(X9="si",Y7*10%,0)</f>
        <v>0</v>
      </c>
      <c r="Z9" s="188" t="s">
        <v>97</v>
      </c>
      <c r="AA9" s="187">
        <f>+IF(Z9="si",AA7*10%,0)</f>
        <v>0</v>
      </c>
      <c r="AB9" s="188" t="s">
        <v>97</v>
      </c>
      <c r="AC9" s="187">
        <f>+IF(AB9="si",AC7*10%,0)</f>
        <v>0</v>
      </c>
      <c r="AD9" s="188" t="s">
        <v>97</v>
      </c>
      <c r="AE9" s="187">
        <f>+IF(AD9="si",AE7*10%,0)</f>
        <v>0</v>
      </c>
      <c r="AF9" s="188" t="s">
        <v>97</v>
      </c>
      <c r="AG9" s="187">
        <f>+IF(AF9="si",AG7*10%,0)</f>
        <v>0</v>
      </c>
      <c r="AH9" s="188" t="s">
        <v>97</v>
      </c>
      <c r="AI9" s="187">
        <f>+IF(AH9="si",AI7*10%,0)</f>
        <v>0</v>
      </c>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row>
    <row r="10" spans="1:245" s="21" customFormat="1" ht="30.75" thickBot="1" x14ac:dyDescent="0.3">
      <c r="A10" s="596"/>
      <c r="B10" s="35" t="s">
        <v>94</v>
      </c>
      <c r="C10" s="36" t="s">
        <v>70</v>
      </c>
      <c r="D10" s="587"/>
      <c r="E10" s="587"/>
      <c r="F10" s="587"/>
      <c r="G10" s="587"/>
      <c r="H10" s="587"/>
      <c r="I10" s="587"/>
      <c r="J10" s="587"/>
      <c r="K10" s="168">
        <f>+IF(C10="si",K7*7%,0)</f>
        <v>0</v>
      </c>
      <c r="L10" s="188" t="s">
        <v>70</v>
      </c>
      <c r="M10" s="187">
        <f>+IF(L10="si",M7*7%,0)</f>
        <v>0</v>
      </c>
      <c r="N10" s="188" t="s">
        <v>70</v>
      </c>
      <c r="O10" s="187">
        <f>+IF(N10="si",O7*7%,0)</f>
        <v>0</v>
      </c>
      <c r="P10" s="188" t="s">
        <v>70</v>
      </c>
      <c r="Q10" s="187">
        <f>+IF(P10="si",Q7*7%,0)</f>
        <v>0</v>
      </c>
      <c r="R10" s="188" t="s">
        <v>97</v>
      </c>
      <c r="S10" s="187">
        <f>+IF(R10="si",S7*7%,0)</f>
        <v>0</v>
      </c>
      <c r="T10" s="188" t="s">
        <v>97</v>
      </c>
      <c r="U10" s="187">
        <f>+IF(T10="si",U7*7%,0)</f>
        <v>0</v>
      </c>
      <c r="V10" s="188" t="s">
        <v>97</v>
      </c>
      <c r="W10" s="187">
        <f>+IF(V10="si",W7*7%,0)</f>
        <v>0</v>
      </c>
      <c r="X10" s="188" t="s">
        <v>97</v>
      </c>
      <c r="Y10" s="187">
        <f>+IF(X10="si",Y7*7%,0)</f>
        <v>0</v>
      </c>
      <c r="Z10" s="188" t="s">
        <v>70</v>
      </c>
      <c r="AA10" s="187">
        <f>+IF(Z10="si",AA7*7%,0)</f>
        <v>0</v>
      </c>
      <c r="AB10" s="188" t="s">
        <v>97</v>
      </c>
      <c r="AC10" s="187">
        <f>+IF(AB10="si",AC7*7%,0)</f>
        <v>0</v>
      </c>
      <c r="AD10" s="188" t="s">
        <v>97</v>
      </c>
      <c r="AE10" s="187">
        <f>+IF(AD10="si",AE7*7%,0)</f>
        <v>0</v>
      </c>
      <c r="AF10" s="188" t="s">
        <v>97</v>
      </c>
      <c r="AG10" s="187">
        <f>+IF(AF10="si",AG7*7%,0)</f>
        <v>0</v>
      </c>
      <c r="AH10" s="188" t="s">
        <v>97</v>
      </c>
      <c r="AI10" s="187">
        <f>+IF(AH10="si",AI7*7%,0)</f>
        <v>0</v>
      </c>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row>
    <row r="11" spans="1:245" ht="29.25" customHeight="1" thickBot="1" x14ac:dyDescent="0.3">
      <c r="A11" s="597"/>
      <c r="B11" s="35" t="s">
        <v>95</v>
      </c>
      <c r="C11" s="36" t="s">
        <v>70</v>
      </c>
      <c r="D11" s="590"/>
      <c r="E11" s="590"/>
      <c r="F11" s="590"/>
      <c r="G11" s="590"/>
      <c r="H11" s="590"/>
      <c r="I11" s="590"/>
      <c r="J11" s="590"/>
      <c r="K11" s="168">
        <f>+IF(C11="si",K7*5%,0)</f>
        <v>0</v>
      </c>
      <c r="L11" s="188" t="s">
        <v>70</v>
      </c>
      <c r="M11" s="187">
        <f>+IF(L11="si",M7*5%,0)</f>
        <v>0</v>
      </c>
      <c r="N11" s="188" t="s">
        <v>70</v>
      </c>
      <c r="O11" s="187">
        <f>+IF(N11="si",O7*5%,0)</f>
        <v>0</v>
      </c>
      <c r="P11" s="188" t="s">
        <v>70</v>
      </c>
      <c r="Q11" s="187">
        <f>+IF(P11="si",Q7*5%,0)</f>
        <v>0</v>
      </c>
      <c r="R11" s="188" t="s">
        <v>97</v>
      </c>
      <c r="S11" s="187">
        <f>+IF(R11="si",S7*5%,0)</f>
        <v>0</v>
      </c>
      <c r="T11" s="188" t="s">
        <v>97</v>
      </c>
      <c r="U11" s="187">
        <f>+IF(T11="si",U7*5%,0)</f>
        <v>0</v>
      </c>
      <c r="V11" s="188" t="s">
        <v>97</v>
      </c>
      <c r="W11" s="187">
        <f>+IF(V11="si",W7*5%,0)</f>
        <v>0</v>
      </c>
      <c r="X11" s="188" t="s">
        <v>97</v>
      </c>
      <c r="Y11" s="187">
        <f>+IF(X11="si",Y7*5%,0)</f>
        <v>0</v>
      </c>
      <c r="Z11" s="188" t="s">
        <v>97</v>
      </c>
      <c r="AA11" s="187">
        <f>+IF(Z11="si",AA7*5%,0)</f>
        <v>0</v>
      </c>
      <c r="AB11" s="188" t="s">
        <v>97</v>
      </c>
      <c r="AC11" s="187">
        <f>+IF(AB11="si",AC7*5%,0)</f>
        <v>0</v>
      </c>
      <c r="AD11" s="188" t="s">
        <v>97</v>
      </c>
      <c r="AE11" s="187">
        <f>+IF(AD11="si",AE7*5%,0)</f>
        <v>0</v>
      </c>
      <c r="AF11" s="188" t="s">
        <v>97</v>
      </c>
      <c r="AG11" s="187">
        <f>+IF(AF11="si",AG7*5%,0)</f>
        <v>0</v>
      </c>
      <c r="AH11" s="188" t="s">
        <v>97</v>
      </c>
      <c r="AI11" s="187">
        <f>+IF(AH11="si",AI7*5%,0)</f>
        <v>0</v>
      </c>
    </row>
    <row r="12" spans="1:245" s="34" customFormat="1" ht="15.75" thickBot="1" x14ac:dyDescent="0.3">
      <c r="A12" s="426" t="s">
        <v>102</v>
      </c>
      <c r="B12" s="427"/>
      <c r="C12" s="427"/>
      <c r="D12" s="427"/>
      <c r="E12" s="427"/>
      <c r="F12" s="427"/>
      <c r="G12" s="427"/>
      <c r="H12" s="427"/>
      <c r="I12" s="427"/>
      <c r="J12" s="428"/>
      <c r="K12" s="169">
        <f>SUM(K7:K11)</f>
        <v>3734456070.1999998</v>
      </c>
      <c r="L12" s="201"/>
      <c r="M12" s="199">
        <f>SUM(M7:M11)</f>
        <v>746891214.03999996</v>
      </c>
      <c r="N12" s="198"/>
      <c r="O12" s="199">
        <f>SUM(O7:O11)</f>
        <v>2987564856.1599998</v>
      </c>
      <c r="P12" s="200"/>
      <c r="Q12" s="199">
        <f>SUM(Q7:Q11)</f>
        <v>0</v>
      </c>
      <c r="R12" s="198"/>
      <c r="S12" s="199">
        <f>SUM(S7:S11)</f>
        <v>0</v>
      </c>
      <c r="T12" s="198"/>
      <c r="U12" s="199">
        <f>SUM(U7:U11)</f>
        <v>0</v>
      </c>
      <c r="V12" s="198"/>
      <c r="W12" s="199">
        <f>SUM(W7:W11)</f>
        <v>0</v>
      </c>
      <c r="X12" s="198"/>
      <c r="Y12" s="199">
        <f>SUM(Y7:Y11)</f>
        <v>0</v>
      </c>
      <c r="Z12" s="198"/>
      <c r="AA12" s="199">
        <f>SUM(AA7:AA11)</f>
        <v>0</v>
      </c>
      <c r="AB12" s="200"/>
      <c r="AC12" s="199">
        <f>SUM(AC7:AC11)</f>
        <v>0</v>
      </c>
      <c r="AD12" s="198"/>
      <c r="AE12" s="199">
        <f>SUM(AE7:AE11)</f>
        <v>0</v>
      </c>
      <c r="AF12" s="198"/>
      <c r="AG12" s="199">
        <f>SUM(AG7:AG11)</f>
        <v>0</v>
      </c>
      <c r="AH12" s="198"/>
      <c r="AI12" s="199">
        <f>SUM(AI7:AI11)</f>
        <v>0</v>
      </c>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row>
    <row r="13" spans="1:245" ht="31.5" customHeight="1" thickBot="1" x14ac:dyDescent="0.3">
      <c r="A13" s="595" t="s">
        <v>128</v>
      </c>
      <c r="B13" s="599"/>
      <c r="C13" s="524" t="s">
        <v>129</v>
      </c>
      <c r="D13" s="599"/>
      <c r="E13" s="30">
        <v>46</v>
      </c>
      <c r="F13" s="31" t="str">
        <f>VLOOKUP(E13,HONORARIOS!$A$5:$D$50,2,0)</f>
        <v>SIN VALOR DETERMINADO</v>
      </c>
      <c r="G13" s="30">
        <v>0</v>
      </c>
      <c r="H13" s="107">
        <v>0</v>
      </c>
      <c r="I13" s="107">
        <f>+H13*G13</f>
        <v>0</v>
      </c>
      <c r="J13" s="30">
        <v>1</v>
      </c>
      <c r="K13" s="175">
        <f>+I13*J13</f>
        <v>0</v>
      </c>
      <c r="L13" s="189"/>
      <c r="M13" s="185"/>
      <c r="N13" s="195"/>
      <c r="O13" s="185"/>
      <c r="P13" s="195"/>
      <c r="Q13" s="185"/>
      <c r="R13" s="195"/>
      <c r="S13" s="185"/>
      <c r="T13" s="195"/>
      <c r="U13" s="185"/>
      <c r="V13" s="195"/>
      <c r="W13" s="185"/>
      <c r="X13" s="195"/>
      <c r="Y13" s="185"/>
      <c r="Z13" s="195"/>
      <c r="AA13" s="185"/>
      <c r="AB13" s="195"/>
      <c r="AC13" s="185"/>
      <c r="AD13" s="195"/>
      <c r="AE13" s="185"/>
      <c r="AF13" s="195"/>
      <c r="AG13" s="185"/>
      <c r="AH13" s="195"/>
      <c r="AI13" s="185"/>
      <c r="AJ13" s="472" t="s">
        <v>155</v>
      </c>
      <c r="AK13" s="473"/>
      <c r="AL13" s="473"/>
      <c r="AM13" s="473"/>
      <c r="AN13" s="473"/>
      <c r="AO13" s="473"/>
      <c r="AP13" s="570" t="s">
        <v>157</v>
      </c>
      <c r="AQ13" s="473"/>
      <c r="AR13" s="473"/>
      <c r="AS13" s="473"/>
      <c r="AT13" s="473"/>
      <c r="AU13" s="473"/>
      <c r="AV13" s="473"/>
    </row>
    <row r="14" spans="1:245" ht="86.25" customHeight="1" thickBot="1" x14ac:dyDescent="0.3">
      <c r="A14" s="596"/>
      <c r="B14" s="600"/>
      <c r="C14" s="525"/>
      <c r="D14" s="600"/>
      <c r="E14" s="30"/>
      <c r="F14" s="33"/>
      <c r="G14" s="30"/>
      <c r="H14" s="107"/>
      <c r="I14" s="107"/>
      <c r="J14" s="30"/>
      <c r="K14" s="176">
        <f>+I14*J14</f>
        <v>0</v>
      </c>
      <c r="L14" s="189"/>
      <c r="M14" s="185"/>
      <c r="N14" s="195"/>
      <c r="O14" s="185"/>
      <c r="P14" s="195"/>
      <c r="Q14" s="185"/>
      <c r="R14" s="195"/>
      <c r="S14" s="185"/>
      <c r="T14" s="195"/>
      <c r="U14" s="185"/>
      <c r="V14" s="195"/>
      <c r="W14" s="185"/>
      <c r="X14" s="195"/>
      <c r="Y14" s="185"/>
      <c r="Z14" s="195"/>
      <c r="AA14" s="185"/>
      <c r="AB14" s="195"/>
      <c r="AC14" s="185"/>
      <c r="AD14" s="195"/>
      <c r="AE14" s="185"/>
      <c r="AF14" s="195"/>
      <c r="AG14" s="185"/>
      <c r="AH14" s="195"/>
      <c r="AI14" s="185"/>
    </row>
    <row r="15" spans="1:245" ht="65.25" customHeight="1" thickBot="1" x14ac:dyDescent="0.3">
      <c r="A15" s="596"/>
      <c r="B15" s="601"/>
      <c r="C15" s="526"/>
      <c r="D15" s="601"/>
      <c r="E15" s="30"/>
      <c r="F15" s="33"/>
      <c r="G15" s="30"/>
      <c r="H15" s="107"/>
      <c r="I15" s="107"/>
      <c r="J15" s="30"/>
      <c r="K15" s="177">
        <f>+I15*J15</f>
        <v>0</v>
      </c>
      <c r="L15" s="189"/>
      <c r="M15" s="185"/>
      <c r="N15" s="195"/>
      <c r="O15" s="185"/>
      <c r="P15" s="195"/>
      <c r="Q15" s="185"/>
      <c r="R15" s="195"/>
      <c r="S15" s="185"/>
      <c r="T15" s="195"/>
      <c r="U15" s="185"/>
      <c r="V15" s="195"/>
      <c r="W15" s="185"/>
      <c r="X15" s="195"/>
      <c r="Y15" s="185"/>
      <c r="Z15" s="195"/>
      <c r="AA15" s="185"/>
      <c r="AB15" s="195"/>
      <c r="AC15" s="185"/>
      <c r="AD15" s="195"/>
      <c r="AE15" s="185"/>
      <c r="AF15" s="195"/>
      <c r="AG15" s="185"/>
      <c r="AH15" s="195"/>
      <c r="AI15" s="185"/>
    </row>
    <row r="16" spans="1:245" ht="15.75" thickBot="1" x14ac:dyDescent="0.3">
      <c r="A16" s="596"/>
      <c r="B16" s="39" t="s">
        <v>103</v>
      </c>
      <c r="C16" s="424"/>
      <c r="D16" s="424"/>
      <c r="E16" s="424"/>
      <c r="F16" s="424"/>
      <c r="G16" s="424"/>
      <c r="H16" s="424"/>
      <c r="I16" s="424"/>
      <c r="J16" s="598"/>
      <c r="K16" s="178">
        <f>SUM(K13:K15)</f>
        <v>0</v>
      </c>
      <c r="L16" s="186" t="s">
        <v>103</v>
      </c>
      <c r="M16" s="249">
        <f>+(K16*50%)*M2</f>
        <v>0</v>
      </c>
      <c r="N16" s="171" t="s">
        <v>103</v>
      </c>
      <c r="O16" s="249">
        <f>+(K16*50%)*O2</f>
        <v>0</v>
      </c>
      <c r="P16" s="171" t="s">
        <v>103</v>
      </c>
      <c r="Q16" s="249"/>
      <c r="R16" s="171" t="s">
        <v>103</v>
      </c>
      <c r="S16" s="99"/>
      <c r="T16" s="171" t="s">
        <v>103</v>
      </c>
      <c r="U16" s="99"/>
      <c r="V16" s="171" t="s">
        <v>103</v>
      </c>
      <c r="W16" s="99"/>
      <c r="X16" s="171" t="s">
        <v>103</v>
      </c>
      <c r="Y16" s="99"/>
      <c r="Z16" s="171" t="s">
        <v>103</v>
      </c>
      <c r="AA16" s="249"/>
      <c r="AB16" s="171" t="s">
        <v>103</v>
      </c>
      <c r="AC16" s="99"/>
      <c r="AD16" s="171" t="s">
        <v>103</v>
      </c>
      <c r="AE16" s="99"/>
      <c r="AF16" s="171" t="s">
        <v>103</v>
      </c>
      <c r="AG16" s="99"/>
      <c r="AH16" s="171" t="s">
        <v>103</v>
      </c>
      <c r="AI16" s="99"/>
    </row>
    <row r="17" spans="1:245" s="21" customFormat="1" ht="30.75" thickBot="1" x14ac:dyDescent="0.3">
      <c r="A17" s="596"/>
      <c r="B17" s="37" t="s">
        <v>98</v>
      </c>
      <c r="C17" s="36" t="s">
        <v>107</v>
      </c>
      <c r="D17" s="586"/>
      <c r="E17" s="587"/>
      <c r="F17" s="587"/>
      <c r="G17" s="587"/>
      <c r="H17" s="587"/>
      <c r="I17" s="587"/>
      <c r="J17" s="588"/>
      <c r="K17" s="179">
        <f>+IF(C17="Consultoria (25%)",K16*25%,0)+IF(C17="Obra (30%)",K16*30%,0)+IF(C17="Directo (20%)",K16*20%,0)+IF(C17="No aplica",0,0)+IF(C17="Directo (10%)",K16*10%,0)</f>
        <v>0</v>
      </c>
      <c r="L17" s="188" t="s">
        <v>107</v>
      </c>
      <c r="M17" s="187">
        <f>+IF(L17="Consultoria (25%)",M16*25%,0)+IF(L17="Obra (30%)",M16*30%,0)+IF(L17="Directo (20%)",M16*20%,0)+IF(L17="No aplica",0,0)+IF(L17="Directo (10%)",M16*10%,0)</f>
        <v>0</v>
      </c>
      <c r="N17" s="188" t="s">
        <v>107</v>
      </c>
      <c r="O17" s="187">
        <f>+IF(N17="Consultoria (25%)",O16*25%,0)+IF(N17="Obra (30%)",O16*30%,0)+IF(N17="Directo (20%)",O16*20%,0)+IF(N17="No aplica",0,0)+IF(N17="Directo (10%)",O16*10%,0)</f>
        <v>0</v>
      </c>
      <c r="P17" s="188" t="s">
        <v>107</v>
      </c>
      <c r="Q17" s="187">
        <f>+IF(P17="Consultoria (25%)",Q16*25%,0)+IF(P17="Obra (30%)",Q16*30%,0)+IF(P17="Directo (20%)",Q16*20%,0)+IF(P17="No aplica",0,0)+IF(P17="Directo (10%)",Q16*10%,0)</f>
        <v>0</v>
      </c>
      <c r="R17" s="188" t="s">
        <v>99</v>
      </c>
      <c r="S17" s="187">
        <f>+IF(R17="Consultoria (25%)",S16*25%,0)+IF(R17="Obra (30%)",S16*30%,0)+IF(R17="Directo (20%)",S16*20%,0)+IF(R17="No aplica",0,0)+IF(R17="Directo (10%)",S16*10%,0)</f>
        <v>0</v>
      </c>
      <c r="T17" s="188" t="s">
        <v>99</v>
      </c>
      <c r="U17" s="187">
        <f>+IF(T17="Consultoria (25%)",U16*25%,0)+IF(T17="Obra (30%)",U16*30%,0)+IF(T17="Directo (20%)",U16*20%,0)+IF(T17="No aplica",0,0)+IF(T17="Directo (10%)",U16*10%,0)</f>
        <v>0</v>
      </c>
      <c r="V17" s="188" t="s">
        <v>99</v>
      </c>
      <c r="W17" s="187">
        <f>+IF(V17="Consultoria (25%)",W16*25%,0)+IF(V17="Obra (30%)",W16*30%,0)+IF(V17="Directo (20%)",W16*20%,0)+IF(V17="No aplica",0,0)+IF(V17="Directo (10%)",W16*10%,0)</f>
        <v>0</v>
      </c>
      <c r="X17" s="188" t="s">
        <v>99</v>
      </c>
      <c r="Y17" s="187">
        <f>+IF(X17="Consultoria (25%)",Y16*25%,0)+IF(X17="Obra (30%)",Y16*30%,0)+IF(X17="Directo (20%)",Y16*20%,0)+IF(X17="No aplica",0,0)+IF(X17="Directo (10%)",Y16*10%,0)</f>
        <v>0</v>
      </c>
      <c r="Z17" s="188" t="s">
        <v>107</v>
      </c>
      <c r="AA17" s="187">
        <f>+IF(Z17="Consultoria (25%)",AA16*25%,0)+IF(Z17="Obra (30%)",AA16*30%,0)+IF(Z17="Directo (20%)",AA16*20%,0)+IF(Z17="No aplica",0,0)+IF(Z17="Directo (10%)",AA16*10%,0)</f>
        <v>0</v>
      </c>
      <c r="AB17" s="188" t="s">
        <v>99</v>
      </c>
      <c r="AC17" s="187">
        <f>+IF(AB17="Consultoria (25%)",AC16*25%,0)+IF(AB17="Obra (30%)",AC16*30%,0)+IF(AB17="Directo (20%)",AC16*20%,0)+IF(AB17="No aplica",0,0)+IF(AB17="Directo (10%)",AC16*10%,0)</f>
        <v>0</v>
      </c>
      <c r="AD17" s="188" t="s">
        <v>99</v>
      </c>
      <c r="AE17" s="187">
        <f>+IF(AD17="Consultoria (25%)",AE16*25%,0)+IF(AD17="Obra (30%)",AE16*30%,0)+IF(AD17="Directo (20%)",AE16*20%,0)+IF(AD17="No aplica",0,0)+IF(AD17="Directo (10%)",AE16*10%,0)</f>
        <v>0</v>
      </c>
      <c r="AF17" s="188" t="s">
        <v>99</v>
      </c>
      <c r="AG17" s="187">
        <f>+IF(AF17="Consultoria (25%)",AG16*25%,0)+IF(AF17="Obra (30%)",AG16*30%,0)+IF(AF17="Directo (20%)",AG16*20%,0)+IF(AF17="No aplica",0,0)+IF(AF17="Directo (10%)",AG16*10%,0)</f>
        <v>0</v>
      </c>
      <c r="AH17" s="188" t="s">
        <v>99</v>
      </c>
      <c r="AI17" s="187">
        <f>+IF(AH17="Consultoria (25%)",AI16*25%,0)+IF(AH17="Obra (30%)",AI16*30%,0)+IF(AH17="Directo (20%)",AI16*20%,0)+IF(AH17="No aplica",0,0)+IF(AH17="Directo (10%)",AI16*10%,0)</f>
        <v>0</v>
      </c>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row>
    <row r="18" spans="1:245" s="21" customFormat="1" ht="30.75" thickBot="1" x14ac:dyDescent="0.3">
      <c r="A18" s="596"/>
      <c r="B18" s="405" t="s">
        <v>130</v>
      </c>
      <c r="C18" s="36" t="s">
        <v>97</v>
      </c>
      <c r="D18" s="586"/>
      <c r="E18" s="587"/>
      <c r="F18" s="587"/>
      <c r="G18" s="587"/>
      <c r="H18" s="587"/>
      <c r="I18" s="587"/>
      <c r="J18" s="588"/>
      <c r="K18" s="179">
        <f>+IF(C18="si",K16*8%,0)</f>
        <v>0</v>
      </c>
      <c r="L18" s="188" t="s">
        <v>97</v>
      </c>
      <c r="M18" s="187">
        <f>+IF(L18="si",M16*8%,0)</f>
        <v>0</v>
      </c>
      <c r="N18" s="188" t="s">
        <v>97</v>
      </c>
      <c r="O18" s="187">
        <f>+IF(N18="si",O16*8%,0)</f>
        <v>0</v>
      </c>
      <c r="P18" s="188" t="s">
        <v>70</v>
      </c>
      <c r="Q18" s="187">
        <f>+IF(P18="si",Q16*10%,0)</f>
        <v>0</v>
      </c>
      <c r="R18" s="188" t="s">
        <v>97</v>
      </c>
      <c r="S18" s="187">
        <f>+IF(R18="si",S16*10%,0)</f>
        <v>0</v>
      </c>
      <c r="T18" s="188" t="s">
        <v>97</v>
      </c>
      <c r="U18" s="187">
        <f>+IF(T18="si",U16*10%,0)</f>
        <v>0</v>
      </c>
      <c r="V18" s="188" t="s">
        <v>97</v>
      </c>
      <c r="W18" s="187">
        <f>+IF(V18="si",W16*10%,0)</f>
        <v>0</v>
      </c>
      <c r="X18" s="188" t="s">
        <v>97</v>
      </c>
      <c r="Y18" s="187">
        <f>+IF(X18="si",Y16*10%,0)</f>
        <v>0</v>
      </c>
      <c r="Z18" s="188" t="s">
        <v>70</v>
      </c>
      <c r="AA18" s="187">
        <f>+IF(Z18="si",AA16*10%,0)</f>
        <v>0</v>
      </c>
      <c r="AB18" s="188" t="s">
        <v>97</v>
      </c>
      <c r="AC18" s="187">
        <f>+IF(AB18="si",AC16*10%,0)</f>
        <v>0</v>
      </c>
      <c r="AD18" s="188" t="s">
        <v>97</v>
      </c>
      <c r="AE18" s="187">
        <f>+IF(AD18="si",AE16*10%,0)</f>
        <v>0</v>
      </c>
      <c r="AF18" s="188" t="s">
        <v>97</v>
      </c>
      <c r="AG18" s="187">
        <f>+IF(AF18="si",AG16*10%,0)</f>
        <v>0</v>
      </c>
      <c r="AH18" s="188" t="s">
        <v>97</v>
      </c>
      <c r="AI18" s="187">
        <f>+IF(AH18="si",AI16*10%,0)</f>
        <v>0</v>
      </c>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row>
    <row r="19" spans="1:245" s="21" customFormat="1" ht="30.75" thickBot="1" x14ac:dyDescent="0.3">
      <c r="A19" s="596"/>
      <c r="B19" s="37" t="s">
        <v>94</v>
      </c>
      <c r="C19" s="36" t="s">
        <v>70</v>
      </c>
      <c r="D19" s="586"/>
      <c r="E19" s="587"/>
      <c r="F19" s="587"/>
      <c r="G19" s="587"/>
      <c r="H19" s="587"/>
      <c r="I19" s="587"/>
      <c r="J19" s="588"/>
      <c r="K19" s="179">
        <f>+IF(C19="si",K16*7%,0)</f>
        <v>0</v>
      </c>
      <c r="L19" s="188" t="s">
        <v>70</v>
      </c>
      <c r="M19" s="187">
        <f>+IF(L19="si",M16*7%,0)</f>
        <v>0</v>
      </c>
      <c r="N19" s="188" t="s">
        <v>70</v>
      </c>
      <c r="O19" s="187">
        <f>+IF(N19="si",O16*7%,0)</f>
        <v>0</v>
      </c>
      <c r="P19" s="188" t="s">
        <v>70</v>
      </c>
      <c r="Q19" s="187">
        <f>+IF(P19="si",Q16*7%,0)</f>
        <v>0</v>
      </c>
      <c r="R19" s="188" t="s">
        <v>97</v>
      </c>
      <c r="S19" s="187">
        <f>+IF(R19="si",S16*7%,0)</f>
        <v>0</v>
      </c>
      <c r="T19" s="188" t="s">
        <v>97</v>
      </c>
      <c r="U19" s="187">
        <f>+IF(T19="si",U16*7%,0)</f>
        <v>0</v>
      </c>
      <c r="V19" s="188" t="s">
        <v>97</v>
      </c>
      <c r="W19" s="187">
        <f>+IF(V19="si",W16*7%,0)</f>
        <v>0</v>
      </c>
      <c r="X19" s="188" t="s">
        <v>97</v>
      </c>
      <c r="Y19" s="187">
        <f>+IF(X19="si",Y16*7%,0)</f>
        <v>0</v>
      </c>
      <c r="Z19" s="188" t="s">
        <v>70</v>
      </c>
      <c r="AA19" s="187">
        <f>+IF(Z19="si",AA16*7%,0)</f>
        <v>0</v>
      </c>
      <c r="AB19" s="188" t="s">
        <v>97</v>
      </c>
      <c r="AC19" s="187">
        <f>+IF(AB19="si",AC16*7%,0)</f>
        <v>0</v>
      </c>
      <c r="AD19" s="188" t="s">
        <v>97</v>
      </c>
      <c r="AE19" s="187">
        <f>+IF(AD19="si",AE16*7%,0)</f>
        <v>0</v>
      </c>
      <c r="AF19" s="188" t="s">
        <v>97</v>
      </c>
      <c r="AG19" s="187">
        <f>+IF(AF19="si",AG16*7%,0)</f>
        <v>0</v>
      </c>
      <c r="AH19" s="188" t="s">
        <v>97</v>
      </c>
      <c r="AI19" s="187">
        <f>+IF(AH19="si",AI16*7%,0)</f>
        <v>0</v>
      </c>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row>
    <row r="20" spans="1:245" s="21" customFormat="1" ht="27" customHeight="1" thickBot="1" x14ac:dyDescent="0.3">
      <c r="A20" s="597"/>
      <c r="B20" s="37" t="s">
        <v>95</v>
      </c>
      <c r="C20" s="36" t="s">
        <v>70</v>
      </c>
      <c r="D20" s="589"/>
      <c r="E20" s="590"/>
      <c r="F20" s="590"/>
      <c r="G20" s="590"/>
      <c r="H20" s="590"/>
      <c r="I20" s="590"/>
      <c r="J20" s="591"/>
      <c r="K20" s="179">
        <f>+IF(C20="si",K16*5%,0)</f>
        <v>0</v>
      </c>
      <c r="L20" s="188" t="s">
        <v>70</v>
      </c>
      <c r="M20" s="187">
        <f>+IF(L20="si",M16*5%,0)</f>
        <v>0</v>
      </c>
      <c r="N20" s="188" t="s">
        <v>70</v>
      </c>
      <c r="O20" s="187">
        <f>+IF(N20="si",O16*5%,0)</f>
        <v>0</v>
      </c>
      <c r="P20" s="188" t="s">
        <v>70</v>
      </c>
      <c r="Q20" s="187">
        <f>+IF(P20="si",Q16*5%,0)</f>
        <v>0</v>
      </c>
      <c r="R20" s="188" t="s">
        <v>97</v>
      </c>
      <c r="S20" s="187">
        <f>+IF(R20="si",S16*5%,0)</f>
        <v>0</v>
      </c>
      <c r="T20" s="188" t="s">
        <v>97</v>
      </c>
      <c r="U20" s="187">
        <f>+IF(T20="si",U16*5%,0)</f>
        <v>0</v>
      </c>
      <c r="V20" s="188" t="s">
        <v>97</v>
      </c>
      <c r="W20" s="187">
        <f>+IF(V20="si",W16*5%,0)</f>
        <v>0</v>
      </c>
      <c r="X20" s="188" t="s">
        <v>97</v>
      </c>
      <c r="Y20" s="187">
        <f>+IF(X20="si",Y16*5%,0)</f>
        <v>0</v>
      </c>
      <c r="Z20" s="188" t="s">
        <v>70</v>
      </c>
      <c r="AA20" s="187">
        <f>+IF(Z20="si",AA16*5%,0)</f>
        <v>0</v>
      </c>
      <c r="AB20" s="188" t="s">
        <v>97</v>
      </c>
      <c r="AC20" s="187">
        <f>+IF(AB20="si",AC16*5%,0)</f>
        <v>0</v>
      </c>
      <c r="AD20" s="188" t="s">
        <v>97</v>
      </c>
      <c r="AE20" s="187">
        <f>+IF(AD20="si",AE16*5%,0)</f>
        <v>0</v>
      </c>
      <c r="AF20" s="188" t="s">
        <v>97</v>
      </c>
      <c r="AG20" s="187">
        <f>+IF(AF20="si",AG16*5%,0)</f>
        <v>0</v>
      </c>
      <c r="AH20" s="188" t="s">
        <v>97</v>
      </c>
      <c r="AI20" s="187">
        <f>+IF(AH20="si",AI16*5%,0)</f>
        <v>0</v>
      </c>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row>
    <row r="21" spans="1:245" s="34" customFormat="1" ht="15.75" thickBot="1" x14ac:dyDescent="0.3">
      <c r="A21" s="426" t="s">
        <v>102</v>
      </c>
      <c r="B21" s="427"/>
      <c r="C21" s="427"/>
      <c r="D21" s="427"/>
      <c r="E21" s="427"/>
      <c r="F21" s="427"/>
      <c r="G21" s="427"/>
      <c r="H21" s="427"/>
      <c r="I21" s="427"/>
      <c r="J21" s="428"/>
      <c r="K21" s="169">
        <f>+SUM(K16:K20)</f>
        <v>0</v>
      </c>
      <c r="L21" s="201"/>
      <c r="M21" s="199">
        <f>SUM(M16:M20)</f>
        <v>0</v>
      </c>
      <c r="N21" s="198"/>
      <c r="O21" s="199">
        <f>SUM(O16:O20)</f>
        <v>0</v>
      </c>
      <c r="P21" s="200"/>
      <c r="Q21" s="199">
        <f>SUM(Q16:Q20)</f>
        <v>0</v>
      </c>
      <c r="R21" s="198"/>
      <c r="S21" s="199">
        <f>SUM(S16:S20)</f>
        <v>0</v>
      </c>
      <c r="T21" s="198"/>
      <c r="U21" s="199">
        <f>SUM(U16:U20)</f>
        <v>0</v>
      </c>
      <c r="V21" s="198"/>
      <c r="W21" s="199">
        <f>SUM(W16:W20)</f>
        <v>0</v>
      </c>
      <c r="X21" s="198"/>
      <c r="Y21" s="199">
        <f>SUM(Y16:Y20)</f>
        <v>0</v>
      </c>
      <c r="Z21" s="198"/>
      <c r="AA21" s="199">
        <f>SUM(AA16:AA20)</f>
        <v>0</v>
      </c>
      <c r="AB21" s="200"/>
      <c r="AC21" s="199">
        <f>SUM(AC16:AC20)</f>
        <v>0</v>
      </c>
      <c r="AD21" s="198"/>
      <c r="AE21" s="199">
        <f>SUM(AE16:AE20)</f>
        <v>0</v>
      </c>
      <c r="AF21" s="198"/>
      <c r="AG21" s="199">
        <f>SUM(AG16:AG20)</f>
        <v>0</v>
      </c>
      <c r="AH21" s="198"/>
      <c r="AI21" s="199">
        <f>SUM(AI16:AI20)</f>
        <v>0</v>
      </c>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row>
    <row r="22" spans="1:245" ht="60" customHeight="1" thickBot="1" x14ac:dyDescent="0.3">
      <c r="A22" s="595" t="s">
        <v>131</v>
      </c>
      <c r="B22" s="504"/>
      <c r="C22" s="592" t="s">
        <v>133</v>
      </c>
      <c r="D22" s="504"/>
      <c r="E22" s="30">
        <v>46</v>
      </c>
      <c r="F22" s="32" t="str">
        <f>VLOOKUP($E$22,HONORARIOS!A5:E50,2,0)</f>
        <v>SIN VALOR DETERMINADO</v>
      </c>
      <c r="G22" s="30">
        <v>0</v>
      </c>
      <c r="H22" s="107">
        <v>0</v>
      </c>
      <c r="I22" s="107">
        <f>+H22*G22</f>
        <v>0</v>
      </c>
      <c r="J22" s="30">
        <v>12</v>
      </c>
      <c r="K22" s="110">
        <f>+I22*J22</f>
        <v>0</v>
      </c>
      <c r="L22" s="190"/>
      <c r="M22" s="185"/>
      <c r="N22" s="195"/>
      <c r="O22" s="185"/>
      <c r="P22" s="195"/>
      <c r="Q22" s="185"/>
      <c r="R22" s="195"/>
      <c r="S22" s="185"/>
      <c r="T22" s="195"/>
      <c r="U22" s="185"/>
      <c r="V22" s="195"/>
      <c r="W22" s="185"/>
      <c r="X22" s="195"/>
      <c r="Y22" s="185"/>
      <c r="Z22" s="195"/>
      <c r="AA22" s="185"/>
      <c r="AB22" s="195"/>
      <c r="AC22" s="185"/>
      <c r="AD22" s="195"/>
      <c r="AE22" s="185"/>
      <c r="AF22" s="195"/>
      <c r="AG22" s="185"/>
      <c r="AH22" s="195"/>
      <c r="AI22" s="185"/>
      <c r="AJ22" s="472" t="s">
        <v>158</v>
      </c>
      <c r="AK22" s="473"/>
      <c r="AL22" s="473"/>
      <c r="AM22" s="473"/>
      <c r="AN22" s="473"/>
      <c r="AO22" s="473"/>
      <c r="AP22" s="570"/>
      <c r="AQ22" s="473"/>
      <c r="AR22" s="473"/>
      <c r="AS22" s="473"/>
      <c r="AT22" s="473"/>
      <c r="AU22" s="473"/>
      <c r="AV22" s="473"/>
    </row>
    <row r="23" spans="1:245" ht="55.5" customHeight="1" thickBot="1" x14ac:dyDescent="0.3">
      <c r="A23" s="596"/>
      <c r="B23" s="505"/>
      <c r="C23" s="593"/>
      <c r="D23" s="505"/>
      <c r="E23" s="30"/>
      <c r="F23" s="33"/>
      <c r="G23" s="30"/>
      <c r="H23" s="107"/>
      <c r="I23" s="107"/>
      <c r="J23" s="30"/>
      <c r="K23" s="110">
        <f>+I23*J23</f>
        <v>0</v>
      </c>
      <c r="L23" s="190"/>
      <c r="M23" s="185"/>
      <c r="N23" s="195"/>
      <c r="O23" s="185"/>
      <c r="P23" s="195"/>
      <c r="Q23" s="185"/>
      <c r="R23" s="195"/>
      <c r="S23" s="185"/>
      <c r="T23" s="195"/>
      <c r="U23" s="185"/>
      <c r="V23" s="195"/>
      <c r="W23" s="185"/>
      <c r="X23" s="195"/>
      <c r="Y23" s="185"/>
      <c r="Z23" s="195"/>
      <c r="AA23" s="185"/>
      <c r="AB23" s="195"/>
      <c r="AC23" s="185"/>
      <c r="AD23" s="195"/>
      <c r="AE23" s="185"/>
      <c r="AF23" s="195"/>
      <c r="AG23" s="185"/>
      <c r="AH23" s="195"/>
      <c r="AI23" s="185"/>
    </row>
    <row r="24" spans="1:245" ht="66.75" customHeight="1" thickBot="1" x14ac:dyDescent="0.3">
      <c r="A24" s="596"/>
      <c r="B24" s="506"/>
      <c r="C24" s="594"/>
      <c r="D24" s="506"/>
      <c r="E24" s="30"/>
      <c r="F24" s="33"/>
      <c r="G24" s="30"/>
      <c r="H24" s="107"/>
      <c r="I24" s="107"/>
      <c r="J24" s="30"/>
      <c r="K24" s="110">
        <f>+I24*J24</f>
        <v>0</v>
      </c>
      <c r="L24" s="190"/>
      <c r="M24" s="185"/>
      <c r="N24" s="195"/>
      <c r="O24" s="185"/>
      <c r="P24" s="195"/>
      <c r="Q24" s="185"/>
      <c r="R24" s="195"/>
      <c r="S24" s="185"/>
      <c r="T24" s="195"/>
      <c r="U24" s="185"/>
      <c r="V24" s="195"/>
      <c r="W24" s="185"/>
      <c r="X24" s="195"/>
      <c r="Y24" s="185"/>
      <c r="Z24" s="195"/>
      <c r="AA24" s="185"/>
      <c r="AB24" s="195"/>
      <c r="AC24" s="185"/>
      <c r="AD24" s="195"/>
      <c r="AE24" s="185"/>
      <c r="AF24" s="195"/>
      <c r="AG24" s="185"/>
      <c r="AH24" s="195"/>
      <c r="AI24" s="185"/>
    </row>
    <row r="25" spans="1:245" ht="15.75" thickBot="1" x14ac:dyDescent="0.3">
      <c r="A25" s="596"/>
      <c r="B25" s="39" t="s">
        <v>71</v>
      </c>
      <c r="C25" s="424"/>
      <c r="D25" s="424"/>
      <c r="E25" s="424"/>
      <c r="F25" s="424"/>
      <c r="G25" s="424"/>
      <c r="H25" s="424"/>
      <c r="I25" s="424"/>
      <c r="J25" s="598"/>
      <c r="K25" s="180">
        <f>SUM(K22:K24)</f>
        <v>0</v>
      </c>
      <c r="L25" s="186" t="s">
        <v>103</v>
      </c>
      <c r="M25" s="99"/>
      <c r="N25" s="171" t="s">
        <v>103</v>
      </c>
      <c r="O25" s="249"/>
      <c r="P25" s="250" t="s">
        <v>103</v>
      </c>
      <c r="Q25" s="252">
        <f>+$K$25*Q2</f>
        <v>0</v>
      </c>
      <c r="R25" s="250" t="s">
        <v>103</v>
      </c>
      <c r="S25" s="252">
        <f>+$K$25*S2</f>
        <v>0</v>
      </c>
      <c r="T25" s="250" t="s">
        <v>103</v>
      </c>
      <c r="U25" s="252">
        <f>+$K$25*U2</f>
        <v>0</v>
      </c>
      <c r="V25" s="250" t="s">
        <v>103</v>
      </c>
      <c r="W25" s="252">
        <f>+$K$25*W2</f>
        <v>0</v>
      </c>
      <c r="X25" s="250" t="s">
        <v>103</v>
      </c>
      <c r="Y25" s="252">
        <f>+$K$25*Y2</f>
        <v>0</v>
      </c>
      <c r="Z25" s="250" t="s">
        <v>103</v>
      </c>
      <c r="AA25" s="252">
        <f>+$K$25*AA2</f>
        <v>0</v>
      </c>
      <c r="AB25" s="250" t="s">
        <v>103</v>
      </c>
      <c r="AC25" s="252">
        <f>+$K$25*AC2</f>
        <v>0</v>
      </c>
      <c r="AD25" s="250" t="s">
        <v>103</v>
      </c>
      <c r="AE25" s="252">
        <f>+$K$25*AE2</f>
        <v>0</v>
      </c>
      <c r="AF25" s="250" t="s">
        <v>103</v>
      </c>
      <c r="AG25" s="252">
        <f>+$K$25*AG2</f>
        <v>0</v>
      </c>
      <c r="AH25" s="250" t="s">
        <v>103</v>
      </c>
      <c r="AI25" s="252">
        <f>+$K$25*AI2</f>
        <v>0</v>
      </c>
    </row>
    <row r="26" spans="1:245" s="21" customFormat="1" ht="30.75" thickBot="1" x14ac:dyDescent="0.3">
      <c r="A26" s="596"/>
      <c r="B26" s="37" t="s">
        <v>98</v>
      </c>
      <c r="C26" s="36" t="s">
        <v>107</v>
      </c>
      <c r="D26" s="586"/>
      <c r="E26" s="587"/>
      <c r="F26" s="587"/>
      <c r="G26" s="587"/>
      <c r="H26" s="587"/>
      <c r="I26" s="587"/>
      <c r="J26" s="588"/>
      <c r="K26" s="110">
        <f>+IF(C26="Consultoria (25%)",K25*25%,0)+IF(C26="Obra (30%)",K25*30%,0)+IF(C26="Directo (20%)",K25*20%,0)+IF(C26="No aplica",0,0)+IF(C26="Directo (10%)",K25*10%,0)</f>
        <v>0</v>
      </c>
      <c r="L26" s="188" t="s">
        <v>107</v>
      </c>
      <c r="M26" s="187">
        <f>+IF(L26="Consultoria (25%)",M25*25%,0)+IF(L26="Obra (30%)",M25*30%,0)+IF(L26="Directo (20%)",M25*20%,0)+IF(L26="No aplica",0,0)+IF(L26="Directo (10%)",M25*10%,0)</f>
        <v>0</v>
      </c>
      <c r="N26" s="188" t="s">
        <v>107</v>
      </c>
      <c r="O26" s="187">
        <f>+IF(N26="Consultoria (25%)",O25*25%,0)+IF(N26="Obra (30%)",O25*30%,0)+IF(N26="Directo (20%)",O25*20%,0)+IF(N26="No aplica",0,0)+IF(N26="Directo (10%)",O25*10%,0)</f>
        <v>0</v>
      </c>
      <c r="P26" s="188" t="s">
        <v>107</v>
      </c>
      <c r="Q26" s="187">
        <f>+IF(P26="Consultoria (25%)",Q25*25%,0)+IF(P26="Obra (30%)",Q25*30%,0)+IF(P26="Directo (20%)",Q25*20%,0)+IF(P26="No aplica",0,0)+IF(P26="Directo (10%)",Q25*10%,0)</f>
        <v>0</v>
      </c>
      <c r="R26" s="188" t="s">
        <v>107</v>
      </c>
      <c r="S26" s="187">
        <f>+IF(R26="Consultoria (25%)",S25*25%,0)+IF(R26="Obra (30%)",S25*30%,0)+IF(R26="Directo (20%)",S25*20%,0)+IF(R26="No aplica",0,0)+IF(R26="Directo (10%)",S25*10%,0)</f>
        <v>0</v>
      </c>
      <c r="T26" s="188" t="s">
        <v>107</v>
      </c>
      <c r="U26" s="187">
        <f>+IF(T26="Consultoria (25%)",U25*25%,0)+IF(T26="Obra (30%)",U25*30%,0)+IF(T26="Directo (20%)",U25*20%,0)+IF(T26="No aplica",0,0)+IF(T26="Directo (10%)",U25*10%,0)</f>
        <v>0</v>
      </c>
      <c r="V26" s="188" t="s">
        <v>107</v>
      </c>
      <c r="W26" s="187">
        <f>+IF(V26="Consultoria (25%)",W25*25%,0)+IF(V26="Obra (30%)",W25*30%,0)+IF(V26="Directo (20%)",W25*20%,0)+IF(V26="No aplica",0,0)+IF(V26="Directo (10%)",W25*10%,0)</f>
        <v>0</v>
      </c>
      <c r="X26" s="188" t="s">
        <v>107</v>
      </c>
      <c r="Y26" s="187">
        <f>+IF(X26="Consultoria (25%)",Y25*25%,0)+IF(X26="Obra (30%)",Y25*30%,0)+IF(X26="Directo (20%)",Y25*20%,0)+IF(X26="No aplica",0,0)+IF(X26="Directo (10%)",Y25*10%,0)</f>
        <v>0</v>
      </c>
      <c r="Z26" s="188" t="s">
        <v>107</v>
      </c>
      <c r="AA26" s="187">
        <f>+IF(Z26="Consultoria (25%)",AA25*25%,0)+IF(Z26="Obra (30%)",AA25*30%,0)+IF(Z26="Directo (20%)",AA25*20%,0)+IF(Z26="No aplica",0,0)+IF(Z26="Directo (10%)",AA25*10%,0)</f>
        <v>0</v>
      </c>
      <c r="AB26" s="188" t="s">
        <v>107</v>
      </c>
      <c r="AC26" s="187">
        <f>+IF(AB26="Consultoria (25%)",AC25*25%,0)+IF(AB26="Obra (30%)",AC25*30%,0)+IF(AB26="Directo (20%)",AC25*20%,0)+IF(AB26="No aplica",0,0)+IF(AB26="Directo (10%)",AC25*10%,0)</f>
        <v>0</v>
      </c>
      <c r="AD26" s="188" t="s">
        <v>107</v>
      </c>
      <c r="AE26" s="187">
        <f>+IF(AD26="Consultoria (25%)",AE25*25%,0)+IF(AD26="Obra (30%)",AE25*30%,0)+IF(AD26="Directo (20%)",AE25*20%,0)+IF(AD26="No aplica",0,0)+IF(AD26="Directo (10%)",AE25*10%,0)</f>
        <v>0</v>
      </c>
      <c r="AF26" s="188" t="s">
        <v>107</v>
      </c>
      <c r="AG26" s="187">
        <f>+IF(AF26="Consultoria (25%)",AG25*25%,0)+IF(AF26="Obra (30%)",AG25*30%,0)+IF(AF26="Directo (20%)",AG25*20%,0)+IF(AF26="No aplica",0,0)+IF(AF26="Directo (10%)",AG25*10%,0)</f>
        <v>0</v>
      </c>
      <c r="AH26" s="188" t="s">
        <v>107</v>
      </c>
      <c r="AI26" s="187">
        <f>+IF(AH26="Consultoria (25%)",AI25*25%,0)+IF(AH26="Obra (30%)",AI25*30%,0)+IF(AH26="Directo (20%)",AI25*20%,0)+IF(AH26="No aplica",0,0)+IF(AH26="Directo (10%)",AI25*10%,0)</f>
        <v>0</v>
      </c>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row>
    <row r="27" spans="1:245" s="21" customFormat="1" ht="30.75" thickBot="1" x14ac:dyDescent="0.3">
      <c r="A27" s="596"/>
      <c r="B27" s="37" t="s">
        <v>93</v>
      </c>
      <c r="C27" s="36" t="s">
        <v>70</v>
      </c>
      <c r="D27" s="586"/>
      <c r="E27" s="587"/>
      <c r="F27" s="587"/>
      <c r="G27" s="587"/>
      <c r="H27" s="587"/>
      <c r="I27" s="587"/>
      <c r="J27" s="588"/>
      <c r="K27" s="110">
        <f>+IF(C27="si",K25*10%,0)</f>
        <v>0</v>
      </c>
      <c r="L27" s="188" t="s">
        <v>70</v>
      </c>
      <c r="M27" s="187">
        <f>+IF(L27="si",M25*10%,0)</f>
        <v>0</v>
      </c>
      <c r="N27" s="188" t="s">
        <v>70</v>
      </c>
      <c r="O27" s="187">
        <f>+IF(N27="si",O25*10%,0)</f>
        <v>0</v>
      </c>
      <c r="P27" s="188" t="s">
        <v>97</v>
      </c>
      <c r="Q27" s="187">
        <f>+IF(P27="si",Q25*10%,0)</f>
        <v>0</v>
      </c>
      <c r="R27" s="188" t="s">
        <v>97</v>
      </c>
      <c r="S27" s="187">
        <f>+IF(R27="si",S25*10%,0)</f>
        <v>0</v>
      </c>
      <c r="T27" s="188" t="s">
        <v>97</v>
      </c>
      <c r="U27" s="187">
        <f>+IF(T27="si",U25*10%,0)</f>
        <v>0</v>
      </c>
      <c r="V27" s="188" t="s">
        <v>97</v>
      </c>
      <c r="W27" s="187">
        <f>+IF(V27="si",W25*10%,0)</f>
        <v>0</v>
      </c>
      <c r="X27" s="188" t="s">
        <v>97</v>
      </c>
      <c r="Y27" s="187">
        <f>+IF(X27="si",Y25*10%,0)</f>
        <v>0</v>
      </c>
      <c r="Z27" s="188" t="s">
        <v>97</v>
      </c>
      <c r="AA27" s="187">
        <f>+IF(Z27="si",AA25*10%,0)</f>
        <v>0</v>
      </c>
      <c r="AB27" s="188" t="s">
        <v>97</v>
      </c>
      <c r="AC27" s="187">
        <f>+IF(AB27="si",AC25*10%,0)</f>
        <v>0</v>
      </c>
      <c r="AD27" s="188" t="s">
        <v>97</v>
      </c>
      <c r="AE27" s="187">
        <f>+IF(AD27="si",AE25*10%,0)</f>
        <v>0</v>
      </c>
      <c r="AF27" s="188" t="s">
        <v>97</v>
      </c>
      <c r="AG27" s="187">
        <f>+IF(AF27="si",AG25*10%,0)</f>
        <v>0</v>
      </c>
      <c r="AH27" s="188" t="s">
        <v>97</v>
      </c>
      <c r="AI27" s="187">
        <f>+IF(AH27="si",AI25*10%,0)</f>
        <v>0</v>
      </c>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row>
    <row r="28" spans="1:245" s="21" customFormat="1" ht="30.75" thickBot="1" x14ac:dyDescent="0.3">
      <c r="A28" s="596"/>
      <c r="B28" s="37" t="s">
        <v>94</v>
      </c>
      <c r="C28" s="36" t="s">
        <v>70</v>
      </c>
      <c r="D28" s="586"/>
      <c r="E28" s="587"/>
      <c r="F28" s="587"/>
      <c r="G28" s="587"/>
      <c r="H28" s="587"/>
      <c r="I28" s="587"/>
      <c r="J28" s="588"/>
      <c r="K28" s="110">
        <f>+IF(C28="si",K25*7%,0)</f>
        <v>0</v>
      </c>
      <c r="L28" s="188" t="s">
        <v>70</v>
      </c>
      <c r="M28" s="187">
        <f>+IF(L28="si",M25*7%,0)</f>
        <v>0</v>
      </c>
      <c r="N28" s="188" t="s">
        <v>70</v>
      </c>
      <c r="O28" s="187">
        <f>+IF(N28="si",O25*7%,0)</f>
        <v>0</v>
      </c>
      <c r="P28" s="188" t="s">
        <v>70</v>
      </c>
      <c r="Q28" s="187">
        <f>+IF(P28="si",Q25*7%,0)</f>
        <v>0</v>
      </c>
      <c r="R28" s="188" t="s">
        <v>70</v>
      </c>
      <c r="S28" s="187">
        <f>+IF(R28="si",S25*7%,0)</f>
        <v>0</v>
      </c>
      <c r="T28" s="188" t="s">
        <v>70</v>
      </c>
      <c r="U28" s="187">
        <f>+IF(T28="si",U25*7%,0)</f>
        <v>0</v>
      </c>
      <c r="V28" s="188" t="s">
        <v>70</v>
      </c>
      <c r="W28" s="187">
        <f>+IF(V28="si",W25*7%,0)</f>
        <v>0</v>
      </c>
      <c r="X28" s="188" t="s">
        <v>70</v>
      </c>
      <c r="Y28" s="187">
        <f>+IF(X28="si",Y25*7%,0)</f>
        <v>0</v>
      </c>
      <c r="Z28" s="188" t="s">
        <v>70</v>
      </c>
      <c r="AA28" s="187">
        <f>+IF(Z28="si",AA25*7%,0)</f>
        <v>0</v>
      </c>
      <c r="AB28" s="188" t="s">
        <v>70</v>
      </c>
      <c r="AC28" s="187">
        <f>+IF(AB28="si",AC25*7%,0)</f>
        <v>0</v>
      </c>
      <c r="AD28" s="188" t="s">
        <v>70</v>
      </c>
      <c r="AE28" s="187">
        <f>+IF(AD28="si",AE25*7%,0)</f>
        <v>0</v>
      </c>
      <c r="AF28" s="188" t="s">
        <v>70</v>
      </c>
      <c r="AG28" s="187">
        <f>+IF(AF28="si",AG25*7%,0)</f>
        <v>0</v>
      </c>
      <c r="AH28" s="188" t="s">
        <v>70</v>
      </c>
      <c r="AI28" s="187">
        <f>+IF(AH28="si",AI25*7%,0)</f>
        <v>0</v>
      </c>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row>
    <row r="29" spans="1:245" s="21" customFormat="1" ht="29.25" customHeight="1" thickBot="1" x14ac:dyDescent="0.3">
      <c r="A29" s="597"/>
      <c r="B29" s="37" t="s">
        <v>95</v>
      </c>
      <c r="C29" s="36" t="s">
        <v>70</v>
      </c>
      <c r="D29" s="589"/>
      <c r="E29" s="590"/>
      <c r="F29" s="590"/>
      <c r="G29" s="590"/>
      <c r="H29" s="590"/>
      <c r="I29" s="590"/>
      <c r="J29" s="591"/>
      <c r="K29" s="110">
        <f>+IF(C29="si",K25*5%,0)</f>
        <v>0</v>
      </c>
      <c r="L29" s="188" t="s">
        <v>70</v>
      </c>
      <c r="M29" s="187">
        <f>+IF(L29="si",M25*5%,0)</f>
        <v>0</v>
      </c>
      <c r="N29" s="188" t="s">
        <v>70</v>
      </c>
      <c r="O29" s="187">
        <f>+IF(N29="si",O25*5%,0)</f>
        <v>0</v>
      </c>
      <c r="P29" s="188" t="s">
        <v>70</v>
      </c>
      <c r="Q29" s="187">
        <f>+IF(P29="si",Q25*5%,0)</f>
        <v>0</v>
      </c>
      <c r="R29" s="188" t="s">
        <v>70</v>
      </c>
      <c r="S29" s="187">
        <f>+IF(R29="si",S25*5%,0)</f>
        <v>0</v>
      </c>
      <c r="T29" s="188" t="s">
        <v>70</v>
      </c>
      <c r="U29" s="187">
        <f>+IF(T29="si",U25*5%,0)</f>
        <v>0</v>
      </c>
      <c r="V29" s="188" t="s">
        <v>70</v>
      </c>
      <c r="W29" s="187">
        <f>+IF(V29="si",W25*5%,0)</f>
        <v>0</v>
      </c>
      <c r="X29" s="188" t="s">
        <v>70</v>
      </c>
      <c r="Y29" s="187">
        <f>+IF(X29="si",Y25*5%,0)</f>
        <v>0</v>
      </c>
      <c r="Z29" s="188" t="s">
        <v>70</v>
      </c>
      <c r="AA29" s="187">
        <f>+IF(Z29="si",AA25*5%,0)</f>
        <v>0</v>
      </c>
      <c r="AB29" s="188" t="s">
        <v>70</v>
      </c>
      <c r="AC29" s="187">
        <f>+IF(AB29="si",AC25*5%,0)</f>
        <v>0</v>
      </c>
      <c r="AD29" s="188" t="s">
        <v>70</v>
      </c>
      <c r="AE29" s="187">
        <f>+IF(AD29="si",AE25*5%,0)</f>
        <v>0</v>
      </c>
      <c r="AF29" s="188" t="s">
        <v>70</v>
      </c>
      <c r="AG29" s="187">
        <f>+IF(AF29="si",AG25*5%,0)</f>
        <v>0</v>
      </c>
      <c r="AH29" s="188" t="s">
        <v>70</v>
      </c>
      <c r="AI29" s="187">
        <f>+IF(AH29="si",AI25*5%,0)</f>
        <v>0</v>
      </c>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row>
    <row r="30" spans="1:245" s="34" customFormat="1" ht="15.75" thickBot="1" x14ac:dyDescent="0.3">
      <c r="A30" s="426" t="s">
        <v>102</v>
      </c>
      <c r="B30" s="427"/>
      <c r="C30" s="427"/>
      <c r="D30" s="427"/>
      <c r="E30" s="427"/>
      <c r="F30" s="427"/>
      <c r="G30" s="427"/>
      <c r="H30" s="427"/>
      <c r="I30" s="427"/>
      <c r="J30" s="427"/>
      <c r="K30" s="181">
        <f>+SUM(K25:K29)</f>
        <v>0</v>
      </c>
      <c r="L30" s="202"/>
      <c r="M30" s="199">
        <f>SUM(M25:M29)</f>
        <v>0</v>
      </c>
      <c r="N30" s="198"/>
      <c r="O30" s="199">
        <f>SUM(O25:O29)</f>
        <v>0</v>
      </c>
      <c r="P30" s="200"/>
      <c r="Q30" s="199">
        <f>SUM(Q25:Q29)</f>
        <v>0</v>
      </c>
      <c r="R30" s="198"/>
      <c r="S30" s="199">
        <f>SUM(S25:S29)</f>
        <v>0</v>
      </c>
      <c r="T30" s="198"/>
      <c r="U30" s="199">
        <f>SUM(U25:U29)</f>
        <v>0</v>
      </c>
      <c r="V30" s="198"/>
      <c r="W30" s="199">
        <f>SUM(W25:W29)</f>
        <v>0</v>
      </c>
      <c r="X30" s="198"/>
      <c r="Y30" s="199">
        <f>SUM(Y25:Y29)</f>
        <v>0</v>
      </c>
      <c r="Z30" s="198"/>
      <c r="AA30" s="199">
        <f>SUM(AA25:AA29)</f>
        <v>0</v>
      </c>
      <c r="AB30" s="200"/>
      <c r="AC30" s="199">
        <f>SUM(AC25:AC29)</f>
        <v>0</v>
      </c>
      <c r="AD30" s="198"/>
      <c r="AE30" s="199">
        <f>SUM(AE25:AE29)</f>
        <v>0</v>
      </c>
      <c r="AF30" s="198"/>
      <c r="AG30" s="199">
        <f>SUM(AG25:AG29)</f>
        <v>0</v>
      </c>
      <c r="AH30" s="198"/>
      <c r="AI30" s="199">
        <f>SUM(AI25:AI29)</f>
        <v>0</v>
      </c>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row>
    <row r="31" spans="1:245" ht="78" customHeight="1" thickBot="1" x14ac:dyDescent="0.3">
      <c r="A31" s="595" t="s">
        <v>132</v>
      </c>
      <c r="B31" s="524" t="s">
        <v>12</v>
      </c>
      <c r="C31" s="524" t="s">
        <v>159</v>
      </c>
      <c r="D31" s="599">
        <v>3</v>
      </c>
      <c r="E31" s="30">
        <v>20</v>
      </c>
      <c r="F31" s="33" t="str">
        <f>VLOOKUP(E31,HONORARIOS!$A$5:$E$25,2,0)</f>
        <v>TITULO PROFESIONAL Y TITULO DE POSGRADO EN LA MODALIDAD DE MAESTRIA O DOCTORADO DE DOCE (12) HASTA QUINCE (15) AÑOS DE EXPERIENCIA PROFESIONAL ESPECIALIZADA RELACIONADA CON EL OBJETOA CONTRATAR. FUNCIONES ALTAMENTE CALIFICADAS</v>
      </c>
      <c r="G31" s="30">
        <v>1</v>
      </c>
      <c r="H31" s="107">
        <f>VLOOKUP(E31,HONORARIOS!$A$5:$E$25,5,0)</f>
        <v>14044848</v>
      </c>
      <c r="I31" s="110">
        <f>+H31*G31</f>
        <v>14044848</v>
      </c>
      <c r="J31" s="50">
        <v>3</v>
      </c>
      <c r="K31" s="174">
        <f>+I31*J31</f>
        <v>42134544</v>
      </c>
      <c r="L31" s="184"/>
      <c r="M31" s="185"/>
      <c r="N31" s="195"/>
      <c r="O31" s="185"/>
      <c r="P31" s="195"/>
      <c r="Q31" s="185"/>
      <c r="R31" s="195"/>
      <c r="S31" s="185"/>
      <c r="T31" s="195"/>
      <c r="U31" s="185"/>
      <c r="V31" s="195"/>
      <c r="W31" s="185"/>
      <c r="X31" s="195"/>
      <c r="Y31" s="185"/>
      <c r="Z31" s="195"/>
      <c r="AA31" s="185"/>
      <c r="AB31" s="195"/>
      <c r="AC31" s="185"/>
      <c r="AD31" s="195"/>
      <c r="AE31" s="185"/>
      <c r="AF31" s="195"/>
      <c r="AG31" s="185"/>
      <c r="AH31" s="195"/>
      <c r="AI31" s="185"/>
      <c r="AJ31" s="478"/>
      <c r="AK31" s="474"/>
      <c r="AL31" s="474"/>
      <c r="AM31" s="474"/>
      <c r="AN31" s="474"/>
      <c r="AO31" s="474"/>
      <c r="AP31" s="516" t="s">
        <v>160</v>
      </c>
      <c r="AQ31" s="474"/>
      <c r="AR31" s="474"/>
      <c r="AS31" s="474"/>
      <c r="AT31" s="474"/>
      <c r="AU31" s="474"/>
      <c r="AV31" s="474"/>
    </row>
    <row r="32" spans="1:245" s="21" customFormat="1" ht="70.5" customHeight="1" thickBot="1" x14ac:dyDescent="0.3">
      <c r="A32" s="596"/>
      <c r="B32" s="593"/>
      <c r="C32" s="593"/>
      <c r="D32" s="505"/>
      <c r="E32" s="30">
        <v>10</v>
      </c>
      <c r="F32" s="33" t="str">
        <f>VLOOKUP(E32,HONORARIOS!$A$5:$E$25,2,0)</f>
        <v>TITULO PROFESIONAL DESDE UNO (1) HASTA TRES (3) AÑOS DE EXPERIENCIA PROFESIONAL</v>
      </c>
      <c r="G32" s="30">
        <v>1</v>
      </c>
      <c r="H32" s="107">
        <f>VLOOKUP(E32,HONORARIOS!$A$5:$E$25,5,0)</f>
        <v>4827916.5</v>
      </c>
      <c r="I32" s="110">
        <f>+H32*G32</f>
        <v>4827916.5</v>
      </c>
      <c r="J32" s="266">
        <v>3</v>
      </c>
      <c r="K32" s="174">
        <f t="shared" ref="K32:K33" si="0">+I32*J32</f>
        <v>14483749.5</v>
      </c>
      <c r="L32" s="184"/>
      <c r="M32" s="185"/>
      <c r="N32" s="195"/>
      <c r="O32" s="185"/>
      <c r="P32" s="195"/>
      <c r="Q32" s="185"/>
      <c r="R32" s="195"/>
      <c r="S32" s="185"/>
      <c r="T32" s="195"/>
      <c r="U32" s="185"/>
      <c r="V32" s="195"/>
      <c r="W32" s="185"/>
      <c r="X32" s="195"/>
      <c r="Y32" s="185"/>
      <c r="Z32" s="195"/>
      <c r="AA32" s="185"/>
      <c r="AB32" s="195"/>
      <c r="AC32" s="185"/>
      <c r="AD32" s="195"/>
      <c r="AE32" s="185"/>
      <c r="AF32" s="195"/>
      <c r="AG32" s="185"/>
      <c r="AH32" s="195"/>
      <c r="AI32" s="185"/>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row>
    <row r="33" spans="1:245" ht="45.75" thickBot="1" x14ac:dyDescent="0.3">
      <c r="A33" s="596"/>
      <c r="B33" s="526"/>
      <c r="C33" s="526"/>
      <c r="D33" s="601"/>
      <c r="E33" s="30">
        <v>10</v>
      </c>
      <c r="F33" s="33" t="str">
        <f>VLOOKUP(E33,HONORARIOS!$A$5:$E$25,2,0)</f>
        <v>TITULO PROFESIONAL DESDE UNO (1) HASTA TRES (3) AÑOS DE EXPERIENCIA PROFESIONAL</v>
      </c>
      <c r="G33" s="30">
        <v>1</v>
      </c>
      <c r="H33" s="107">
        <f>VLOOKUP(E33,HONORARIOS!$A$5:$E$25,5,0)</f>
        <v>4827916.5</v>
      </c>
      <c r="I33" s="107">
        <f>+H33*G33</f>
        <v>4827916.5</v>
      </c>
      <c r="J33" s="50">
        <v>3</v>
      </c>
      <c r="K33" s="174">
        <f t="shared" si="0"/>
        <v>14483749.5</v>
      </c>
      <c r="L33" s="184"/>
      <c r="M33" s="185"/>
      <c r="N33" s="195"/>
      <c r="O33" s="185"/>
      <c r="P33" s="195"/>
      <c r="Q33" s="185"/>
      <c r="R33" s="195"/>
      <c r="S33" s="185"/>
      <c r="T33" s="195"/>
      <c r="U33" s="185"/>
      <c r="V33" s="195"/>
      <c r="W33" s="185"/>
      <c r="X33" s="195"/>
      <c r="Y33" s="185"/>
      <c r="Z33" s="195"/>
      <c r="AA33" s="185"/>
      <c r="AB33" s="195"/>
      <c r="AC33" s="185"/>
      <c r="AD33" s="195"/>
      <c r="AE33" s="185"/>
      <c r="AF33" s="195"/>
      <c r="AG33" s="185"/>
      <c r="AH33" s="195"/>
      <c r="AI33" s="185"/>
    </row>
    <row r="34" spans="1:245" ht="15.75" thickBot="1" x14ac:dyDescent="0.3">
      <c r="A34" s="596"/>
      <c r="B34" s="39" t="s">
        <v>71</v>
      </c>
      <c r="C34" s="424"/>
      <c r="D34" s="424"/>
      <c r="E34" s="424"/>
      <c r="F34" s="424"/>
      <c r="G34" s="424"/>
      <c r="H34" s="424"/>
      <c r="I34" s="424"/>
      <c r="J34" s="424"/>
      <c r="K34" s="170">
        <f>SUM(K31:K33)</f>
        <v>71102043</v>
      </c>
      <c r="L34" s="186" t="s">
        <v>103</v>
      </c>
      <c r="M34" s="267">
        <f>+$K$34*M2</f>
        <v>73440111.052878007</v>
      </c>
      <c r="N34" s="171" t="s">
        <v>103</v>
      </c>
      <c r="O34" s="267">
        <f>+$K$34*O2</f>
        <v>75846748.215701431</v>
      </c>
      <c r="P34" s="250" t="s">
        <v>103</v>
      </c>
      <c r="Q34" s="252"/>
      <c r="R34" s="250" t="s">
        <v>103</v>
      </c>
      <c r="S34" s="252"/>
      <c r="T34" s="250" t="s">
        <v>103</v>
      </c>
      <c r="U34" s="252"/>
      <c r="V34" s="250" t="s">
        <v>103</v>
      </c>
      <c r="W34" s="252"/>
      <c r="X34" s="250" t="s">
        <v>103</v>
      </c>
      <c r="Y34" s="252"/>
      <c r="Z34" s="250" t="s">
        <v>103</v>
      </c>
      <c r="AA34" s="252"/>
      <c r="AB34" s="250" t="s">
        <v>103</v>
      </c>
      <c r="AC34" s="252"/>
      <c r="AD34" s="250" t="s">
        <v>103</v>
      </c>
      <c r="AE34" s="252"/>
      <c r="AF34" s="250" t="s">
        <v>103</v>
      </c>
      <c r="AG34" s="252"/>
      <c r="AH34" s="250" t="s">
        <v>103</v>
      </c>
      <c r="AI34" s="252"/>
    </row>
    <row r="35" spans="1:245" s="21" customFormat="1" ht="30.75" thickBot="1" x14ac:dyDescent="0.3">
      <c r="A35" s="596"/>
      <c r="B35" s="32" t="s">
        <v>92</v>
      </c>
      <c r="C35" s="36" t="s">
        <v>99</v>
      </c>
      <c r="D35" s="432"/>
      <c r="E35" s="433"/>
      <c r="F35" s="433"/>
      <c r="G35" s="433"/>
      <c r="H35" s="433"/>
      <c r="I35" s="433"/>
      <c r="J35" s="433"/>
      <c r="K35" s="174">
        <f>+IF(C35="Consultoria (25%)",K34*25%,0)+IF(C35="Obra (30%)",K34*30%,0)+IF(C35="Directo (20%)",K34*20%,0)+IF(C35="No aplica",0,0)+IF(C35="Directo (10%)",K34*10%,0)</f>
        <v>14220408.600000001</v>
      </c>
      <c r="L35" s="188" t="s">
        <v>99</v>
      </c>
      <c r="M35" s="187">
        <f>+IF(L35="Consultoria (25%)",M34*25%,0)+IF(L35="Obra (30%)",M34*30%,0)+IF(L35="Directo (20%)",M34*20%,0)+IF(L35="No aplica",0,0)+IF(L35="Directo (10%)",M34*10%,0)</f>
        <v>14688022.210575603</v>
      </c>
      <c r="N35" s="188" t="s">
        <v>99</v>
      </c>
      <c r="O35" s="187">
        <f>+IF(N35="Consultoria (25%)",O34*25%,0)+IF(N35="Obra (30%)",O34*30%,0)+IF(N35="Directo (20%)",O34*20%,0)+IF(N35="No aplica",0,0)+IF(N35="Directo (10%)",O34*10%,0)</f>
        <v>15169349.643140286</v>
      </c>
      <c r="P35" s="188" t="s">
        <v>107</v>
      </c>
      <c r="Q35" s="187">
        <f>+IF(P35="Consultoria (25%)",Q34*25%,0)+IF(P35="Obra (30%)",Q34*30%,0)+IF(P35="Directo (20%)",Q34*20%,0)+IF(P35="No aplica",0,0)+IF(P35="Directo (10%)",Q34*10%,0)</f>
        <v>0</v>
      </c>
      <c r="R35" s="188" t="s">
        <v>107</v>
      </c>
      <c r="S35" s="187">
        <f>+IF(R35="Consultoria (25%)",S34*25%,0)+IF(R35="Obra (30%)",S34*30%,0)+IF(R35="Directo (20%)",S34*20%,0)+IF(R35="No aplica",0,0)+IF(R35="Directo (10%)",S34*10%,0)</f>
        <v>0</v>
      </c>
      <c r="T35" s="188" t="s">
        <v>107</v>
      </c>
      <c r="U35" s="187">
        <f>+IF(T35="Consultoria (25%)",U34*25%,0)+IF(T35="Obra (30%)",U34*30%,0)+IF(T35="Directo (20%)",U34*20%,0)+IF(T35="No aplica",0,0)+IF(T35="Directo (10%)",U34*10%,0)</f>
        <v>0</v>
      </c>
      <c r="V35" s="188" t="s">
        <v>107</v>
      </c>
      <c r="W35" s="187">
        <f>+IF(V35="Consultoria (25%)",W34*25%,0)+IF(V35="Obra (30%)",W34*30%,0)+IF(V35="Directo (20%)",W34*20%,0)+IF(V35="No aplica",0,0)+IF(V35="Directo (10%)",W34*10%,0)</f>
        <v>0</v>
      </c>
      <c r="X35" s="188" t="s">
        <v>99</v>
      </c>
      <c r="Y35" s="187">
        <f>+IF(X35="Consultoria (25%)",Y34*25%,0)+IF(X35="Obra (30%)",Y34*30%,0)+IF(X35="Directo (20%)",Y34*20%,0)+IF(X35="No aplica",0,0)+IF(X35="Directo (10%)",Y34*10%,0)</f>
        <v>0</v>
      </c>
      <c r="Z35" s="188" t="s">
        <v>107</v>
      </c>
      <c r="AA35" s="187">
        <f>+IF(Z35="Consultoria (25%)",AA34*25%,0)+IF(Z35="Obra (30%)",AA34*30%,0)+IF(Z35="Directo (20%)",AA34*20%,0)+IF(Z35="No aplica",0,0)+IF(Z35="Directo (10%)",AA34*10%,0)</f>
        <v>0</v>
      </c>
      <c r="AB35" s="188" t="s">
        <v>107</v>
      </c>
      <c r="AC35" s="187">
        <f>+IF(AB35="Consultoria (25%)",AC34*25%,0)+IF(AB35="Obra (30%)",AC34*30%,0)+IF(AB35="Directo (20%)",AC34*20%,0)+IF(AB35="No aplica",0,0)+IF(AB35="Directo (10%)",AC34*10%,0)</f>
        <v>0</v>
      </c>
      <c r="AD35" s="188" t="s">
        <v>107</v>
      </c>
      <c r="AE35" s="187">
        <f>+IF(AD35="Consultoria (25%)",AE34*25%,0)+IF(AD35="Obra (30%)",AE34*30%,0)+IF(AD35="Directo (20%)",AE34*20%,0)+IF(AD35="No aplica",0,0)+IF(AD35="Directo (10%)",AE34*10%,0)</f>
        <v>0</v>
      </c>
      <c r="AF35" s="188" t="s">
        <v>107</v>
      </c>
      <c r="AG35" s="187">
        <f>+IF(AF35="Consultoria (25%)",AG34*25%,0)+IF(AF35="Obra (30%)",AG34*30%,0)+IF(AF35="Directo (20%)",AG34*20%,0)+IF(AF35="No aplica",0,0)+IF(AF35="Directo (10%)",AG34*10%,0)</f>
        <v>0</v>
      </c>
      <c r="AH35" s="188" t="s">
        <v>107</v>
      </c>
      <c r="AI35" s="187">
        <f>+IF(AH35="Consultoria (25%)",AI34*25%,0)+IF(AH35="Obra (30%)",AI34*30%,0)+IF(AH35="Directo (20%)",AI34*20%,0)+IF(AH35="No aplica",0,0)+IF(AH35="Directo (10%)",AI34*10%,0)</f>
        <v>0</v>
      </c>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row>
    <row r="36" spans="1:245" s="21" customFormat="1" ht="30.75" thickBot="1" x14ac:dyDescent="0.3">
      <c r="A36" s="596"/>
      <c r="B36" s="32" t="s">
        <v>93</v>
      </c>
      <c r="C36" s="36" t="s">
        <v>97</v>
      </c>
      <c r="D36" s="432"/>
      <c r="E36" s="433"/>
      <c r="F36" s="433"/>
      <c r="G36" s="433"/>
      <c r="H36" s="433"/>
      <c r="I36" s="433"/>
      <c r="J36" s="433"/>
      <c r="K36" s="174">
        <f>+IF(C36="si",K34*10%,0)</f>
        <v>7110204.3000000007</v>
      </c>
      <c r="L36" s="188" t="s">
        <v>97</v>
      </c>
      <c r="M36" s="187">
        <f>+IF(L36="si",M34*10%,0)</f>
        <v>7344011.1052878015</v>
      </c>
      <c r="N36" s="188" t="s">
        <v>97</v>
      </c>
      <c r="O36" s="187">
        <f>+IF(N36="si",O34*10%,0)</f>
        <v>7584674.8215701431</v>
      </c>
      <c r="P36" s="188" t="s">
        <v>70</v>
      </c>
      <c r="Q36" s="187">
        <f>+IF(P36="si",Q34*10%,0)</f>
        <v>0</v>
      </c>
      <c r="R36" s="188" t="s">
        <v>70</v>
      </c>
      <c r="S36" s="187">
        <f>+IF(R36="si",S34*10%,0)</f>
        <v>0</v>
      </c>
      <c r="T36" s="188" t="s">
        <v>70</v>
      </c>
      <c r="U36" s="187">
        <f>+IF(T36="si",U34*10%,0)</f>
        <v>0</v>
      </c>
      <c r="V36" s="188" t="s">
        <v>70</v>
      </c>
      <c r="W36" s="187">
        <f>+IF(V36="si",W34*10%,0)</f>
        <v>0</v>
      </c>
      <c r="X36" s="188" t="s">
        <v>97</v>
      </c>
      <c r="Y36" s="187">
        <f>+IF(X36="si",Y34*10%,0)</f>
        <v>0</v>
      </c>
      <c r="Z36" s="188" t="s">
        <v>70</v>
      </c>
      <c r="AA36" s="187">
        <f>+IF(Z36="si",AA34*10%,0)</f>
        <v>0</v>
      </c>
      <c r="AB36" s="188" t="s">
        <v>70</v>
      </c>
      <c r="AC36" s="187">
        <f>+IF(AB36="si",AC34*10%,0)</f>
        <v>0</v>
      </c>
      <c r="AD36" s="188" t="s">
        <v>70</v>
      </c>
      <c r="AE36" s="187">
        <f>+IF(AD36="si",AE34*10%,0)</f>
        <v>0</v>
      </c>
      <c r="AF36" s="188" t="s">
        <v>70</v>
      </c>
      <c r="AG36" s="187">
        <f>+IF(AF36="si",AG34*10%,0)</f>
        <v>0</v>
      </c>
      <c r="AH36" s="188" t="s">
        <v>70</v>
      </c>
      <c r="AI36" s="187">
        <f>+IF(AH36="si",AI34*10%,0)</f>
        <v>0</v>
      </c>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row>
    <row r="37" spans="1:245" s="21" customFormat="1" ht="30.75" thickBot="1" x14ac:dyDescent="0.3">
      <c r="A37" s="596"/>
      <c r="B37" s="32" t="s">
        <v>94</v>
      </c>
      <c r="C37" s="36" t="s">
        <v>70</v>
      </c>
      <c r="D37" s="432"/>
      <c r="E37" s="433"/>
      <c r="F37" s="433"/>
      <c r="G37" s="433"/>
      <c r="H37" s="433"/>
      <c r="I37" s="433"/>
      <c r="J37" s="433"/>
      <c r="K37" s="174">
        <f>+IF(C37="si",K34*7%,0)</f>
        <v>0</v>
      </c>
      <c r="L37" s="188" t="s">
        <v>70</v>
      </c>
      <c r="M37" s="187">
        <f>+IF(L37="si",M34*7%,0)</f>
        <v>0</v>
      </c>
      <c r="N37" s="188" t="s">
        <v>70</v>
      </c>
      <c r="O37" s="187">
        <f>+IF(N37="si",O34*7%,0)</f>
        <v>0</v>
      </c>
      <c r="P37" s="188" t="s">
        <v>70</v>
      </c>
      <c r="Q37" s="187">
        <f>+IF(P37="si",Q34*7%,0)</f>
        <v>0</v>
      </c>
      <c r="R37" s="188" t="s">
        <v>70</v>
      </c>
      <c r="S37" s="187">
        <f>+IF(R37="si",S34*7%,0)</f>
        <v>0</v>
      </c>
      <c r="T37" s="188" t="s">
        <v>70</v>
      </c>
      <c r="U37" s="187">
        <f>+IF(T37="si",U34*7%,0)</f>
        <v>0</v>
      </c>
      <c r="V37" s="188" t="s">
        <v>70</v>
      </c>
      <c r="W37" s="187">
        <f>+IF(V37="si",W34*7%,0)</f>
        <v>0</v>
      </c>
      <c r="X37" s="188" t="s">
        <v>97</v>
      </c>
      <c r="Y37" s="187">
        <f>+IF(X37="si",Y34*7%,0)</f>
        <v>0</v>
      </c>
      <c r="Z37" s="188" t="s">
        <v>70</v>
      </c>
      <c r="AA37" s="187">
        <f>+IF(Z37="si",AA34*7%,0)</f>
        <v>0</v>
      </c>
      <c r="AB37" s="188" t="s">
        <v>70</v>
      </c>
      <c r="AC37" s="187">
        <f>+IF(AB37="si",AC34*7%,0)</f>
        <v>0</v>
      </c>
      <c r="AD37" s="188" t="s">
        <v>70</v>
      </c>
      <c r="AE37" s="187">
        <f>+IF(AD37="si",AE34*7%,0)</f>
        <v>0</v>
      </c>
      <c r="AF37" s="188" t="s">
        <v>70</v>
      </c>
      <c r="AG37" s="187">
        <f>+IF(AF37="si",AG34*7%,0)</f>
        <v>0</v>
      </c>
      <c r="AH37" s="188" t="s">
        <v>70</v>
      </c>
      <c r="AI37" s="187">
        <f>+IF(AH37="si",AI34*7%,0)</f>
        <v>0</v>
      </c>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row>
    <row r="38" spans="1:245" s="21" customFormat="1" ht="27" customHeight="1" thickBot="1" x14ac:dyDescent="0.3">
      <c r="A38" s="597"/>
      <c r="B38" s="32" t="s">
        <v>95</v>
      </c>
      <c r="C38" s="36" t="s">
        <v>97</v>
      </c>
      <c r="D38" s="412"/>
      <c r="E38" s="603"/>
      <c r="F38" s="603"/>
      <c r="G38" s="603"/>
      <c r="H38" s="603"/>
      <c r="I38" s="603"/>
      <c r="J38" s="603"/>
      <c r="K38" s="174">
        <f>+IF(C38="si",K34*5%,0)</f>
        <v>3555102.1500000004</v>
      </c>
      <c r="L38" s="188" t="s">
        <v>97</v>
      </c>
      <c r="M38" s="187">
        <f>+IF(L38="si",M34*5%,0)</f>
        <v>3672005.5526439007</v>
      </c>
      <c r="N38" s="188" t="s">
        <v>97</v>
      </c>
      <c r="O38" s="187">
        <f>+IF(N38="si",O34*5%,0)</f>
        <v>3792337.4107850716</v>
      </c>
      <c r="P38" s="188" t="s">
        <v>70</v>
      </c>
      <c r="Q38" s="187">
        <f>+IF(P38="si",Q34*5%,0)</f>
        <v>0</v>
      </c>
      <c r="R38" s="188" t="s">
        <v>70</v>
      </c>
      <c r="S38" s="187">
        <f>+IF(R38="si",S34*5%,0)</f>
        <v>0</v>
      </c>
      <c r="T38" s="188" t="s">
        <v>70</v>
      </c>
      <c r="U38" s="187">
        <f>+IF(T38="si",U34*5%,0)</f>
        <v>0</v>
      </c>
      <c r="V38" s="188" t="s">
        <v>70</v>
      </c>
      <c r="W38" s="187">
        <f>+IF(V38="si",W34*5%,0)</f>
        <v>0</v>
      </c>
      <c r="X38" s="188" t="s">
        <v>97</v>
      </c>
      <c r="Y38" s="187">
        <f>+IF(X38="si",Y34*5%,0)</f>
        <v>0</v>
      </c>
      <c r="Z38" s="188" t="s">
        <v>70</v>
      </c>
      <c r="AA38" s="187">
        <f>+IF(Z38="si",AA34*5%,0)</f>
        <v>0</v>
      </c>
      <c r="AB38" s="188" t="s">
        <v>70</v>
      </c>
      <c r="AC38" s="187">
        <f>+IF(AB38="si",AC34*5%,0)</f>
        <v>0</v>
      </c>
      <c r="AD38" s="188" t="s">
        <v>70</v>
      </c>
      <c r="AE38" s="187">
        <f>+IF(AD38="si",AE34*5%,0)</f>
        <v>0</v>
      </c>
      <c r="AF38" s="188" t="s">
        <v>70</v>
      </c>
      <c r="AG38" s="187">
        <f>+IF(AF38="si",AG34*5%,0)</f>
        <v>0</v>
      </c>
      <c r="AH38" s="188" t="s">
        <v>70</v>
      </c>
      <c r="AI38" s="187">
        <f>+IF(AH38="si",AI34*5%,0)</f>
        <v>0</v>
      </c>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row>
    <row r="39" spans="1:245" s="34" customFormat="1" ht="15.75" thickBot="1" x14ac:dyDescent="0.3">
      <c r="A39" s="426" t="s">
        <v>102</v>
      </c>
      <c r="B39" s="427"/>
      <c r="C39" s="427"/>
      <c r="D39" s="427"/>
      <c r="E39" s="427"/>
      <c r="F39" s="427"/>
      <c r="G39" s="427"/>
      <c r="H39" s="427"/>
      <c r="I39" s="427"/>
      <c r="J39" s="427"/>
      <c r="K39" s="182">
        <f>+SUM(K34:K38)</f>
        <v>95987758.049999997</v>
      </c>
      <c r="L39" s="194"/>
      <c r="M39" s="199">
        <f>SUM(M34:M38)</f>
        <v>99144149.921385303</v>
      </c>
      <c r="N39" s="198"/>
      <c r="O39" s="199">
        <f>SUM(O34:O38)</f>
        <v>102393110.09119692</v>
      </c>
      <c r="P39" s="200"/>
      <c r="Q39" s="199">
        <f>SUM(Q34:Q38)</f>
        <v>0</v>
      </c>
      <c r="R39" s="198"/>
      <c r="S39" s="199">
        <f>SUM(S34:S38)</f>
        <v>0</v>
      </c>
      <c r="T39" s="198"/>
      <c r="U39" s="199">
        <f>SUM(U34:U38)</f>
        <v>0</v>
      </c>
      <c r="V39" s="198"/>
      <c r="W39" s="199">
        <f>SUM(W34:W38)</f>
        <v>0</v>
      </c>
      <c r="X39" s="198"/>
      <c r="Y39" s="199">
        <f>SUM(Y34:Y38)</f>
        <v>0</v>
      </c>
      <c r="Z39" s="198"/>
      <c r="AA39" s="199">
        <f>SUM(AA34:AA38)</f>
        <v>0</v>
      </c>
      <c r="AB39" s="200"/>
      <c r="AC39" s="199">
        <f>SUM(AC34:AC38)</f>
        <v>0</v>
      </c>
      <c r="AD39" s="200"/>
      <c r="AE39" s="199">
        <f>SUM(AE34:AE38)</f>
        <v>0</v>
      </c>
      <c r="AF39" s="200"/>
      <c r="AG39" s="199">
        <f>SUM(AG34:AG38)</f>
        <v>0</v>
      </c>
      <c r="AH39" s="200"/>
      <c r="AI39" s="199">
        <f>SUM(AI34:AI38)</f>
        <v>0</v>
      </c>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row>
    <row r="40" spans="1:245" ht="66" hidden="1" customHeight="1" thickBot="1" x14ac:dyDescent="0.3">
      <c r="A40" s="504"/>
      <c r="B40" s="40"/>
      <c r="C40" s="41"/>
      <c r="D40" s="42">
        <v>1</v>
      </c>
      <c r="E40" s="43">
        <v>10</v>
      </c>
      <c r="F40" s="44" t="str">
        <f>VLOOKUP(E40,HONORARIOS!$A$5:$E$25,2,0)</f>
        <v>TITULO PROFESIONAL DESDE UNO (1) HASTA TRES (3) AÑOS DE EXPERIENCIA PROFESIONAL</v>
      </c>
      <c r="G40" s="43">
        <v>0</v>
      </c>
      <c r="H40" s="111">
        <f>VLOOKUP(E40,HONORARIOS!$A$5:$E$25,5,0)</f>
        <v>4827916.5</v>
      </c>
      <c r="I40" s="111">
        <f>+H40*G40</f>
        <v>0</v>
      </c>
      <c r="J40" s="51">
        <v>12</v>
      </c>
      <c r="K40" s="183">
        <f>+I40*J40</f>
        <v>0</v>
      </c>
      <c r="L40" s="192"/>
      <c r="M40" s="193"/>
      <c r="N40" s="197"/>
      <c r="O40" s="185"/>
      <c r="P40" s="195"/>
      <c r="Q40" s="185"/>
      <c r="R40" s="195"/>
      <c r="S40" s="185"/>
      <c r="T40" s="195"/>
      <c r="U40" s="185"/>
      <c r="V40" s="195"/>
      <c r="W40" s="185"/>
      <c r="X40" s="195"/>
      <c r="Y40" s="185"/>
      <c r="Z40" s="195"/>
      <c r="AA40" s="185"/>
      <c r="AB40" s="195"/>
      <c r="AC40" s="185"/>
      <c r="AD40" s="195"/>
      <c r="AE40" s="185"/>
      <c r="AF40" s="195"/>
      <c r="AG40" s="185"/>
      <c r="AH40" s="195"/>
      <c r="AI40" s="185"/>
    </row>
    <row r="41" spans="1:245" ht="15.75" hidden="1" thickBot="1" x14ac:dyDescent="0.3">
      <c r="A41" s="505"/>
      <c r="B41" s="39" t="s">
        <v>71</v>
      </c>
      <c r="C41" s="424"/>
      <c r="D41" s="424"/>
      <c r="E41" s="424"/>
      <c r="F41" s="424"/>
      <c r="G41" s="424"/>
      <c r="H41" s="424"/>
      <c r="I41" s="424"/>
      <c r="J41" s="424"/>
      <c r="K41" s="170">
        <f>SUM(K40:K40)</f>
        <v>0</v>
      </c>
      <c r="L41" s="186" t="s">
        <v>103</v>
      </c>
      <c r="M41" s="99"/>
      <c r="N41" s="171" t="s">
        <v>103</v>
      </c>
      <c r="O41" s="249"/>
      <c r="P41" s="250" t="s">
        <v>103</v>
      </c>
      <c r="Q41" s="252">
        <f>+K41*Q2</f>
        <v>0</v>
      </c>
      <c r="R41" s="250" t="s">
        <v>103</v>
      </c>
      <c r="S41" s="252">
        <f>+K41*$S$2</f>
        <v>0</v>
      </c>
      <c r="T41" s="250" t="s">
        <v>103</v>
      </c>
      <c r="U41" s="252">
        <f>+K41*U2</f>
        <v>0</v>
      </c>
      <c r="V41" s="250" t="s">
        <v>103</v>
      </c>
      <c r="W41" s="252">
        <f>+K41*W2</f>
        <v>0</v>
      </c>
      <c r="X41" s="250" t="s">
        <v>103</v>
      </c>
      <c r="Y41" s="252">
        <f>+K41*Y2</f>
        <v>0</v>
      </c>
      <c r="Z41" s="250" t="s">
        <v>103</v>
      </c>
      <c r="AA41" s="252">
        <f>+K41*AA2</f>
        <v>0</v>
      </c>
      <c r="AB41" s="250" t="s">
        <v>103</v>
      </c>
      <c r="AC41" s="252">
        <f>+K41*AC2</f>
        <v>0</v>
      </c>
      <c r="AD41" s="250" t="s">
        <v>103</v>
      </c>
      <c r="AE41" s="252">
        <f>+K41*AE2</f>
        <v>0</v>
      </c>
      <c r="AF41" s="250" t="s">
        <v>103</v>
      </c>
      <c r="AG41" s="251"/>
      <c r="AH41" s="250" t="s">
        <v>103</v>
      </c>
      <c r="AI41" s="99"/>
    </row>
    <row r="42" spans="1:245" s="21" customFormat="1" ht="30.75" hidden="1" thickBot="1" x14ac:dyDescent="0.3">
      <c r="A42" s="505"/>
      <c r="B42" s="35" t="s">
        <v>92</v>
      </c>
      <c r="C42" s="36" t="s">
        <v>99</v>
      </c>
      <c r="D42" s="586"/>
      <c r="E42" s="587"/>
      <c r="F42" s="587"/>
      <c r="G42" s="587"/>
      <c r="H42" s="587"/>
      <c r="I42" s="587"/>
      <c r="J42" s="587"/>
      <c r="K42" s="174">
        <f>+IF(C42="Consultoria (25%)",K41*25%,0)+IF(C42="Obra (30%)",K41*30%,0)+IF(C42="Directo (20%)",K41*20%,0)+IF(C42="No aplica",0,0)+IF(C42="Directo (10%)",K41*10%,0)</f>
        <v>0</v>
      </c>
      <c r="L42" s="188" t="s">
        <v>99</v>
      </c>
      <c r="M42" s="187">
        <f>+IF(L42="Consultoria (25%)",M41*25%,0)+IF(L42="Obra (30%)",M41*30%,0)+IF(L42="Directo (20%)",M41*20%,0)+IF(L42="No aplica",0,0)+IF(L42="Directo (10%)",M41*10%,0)</f>
        <v>0</v>
      </c>
      <c r="N42" s="188" t="s">
        <v>107</v>
      </c>
      <c r="O42" s="187">
        <f>+IF(N42="Consultoria (25%)",O41*25%,0)+IF(N42="Obra (30%)",O41*30%,0)+IF(N42="Directo (20%)",O41*20%,0)+IF(N42="No aplica",0,0)+IF(N42="Directo (10%)",O41*10%,0)</f>
        <v>0</v>
      </c>
      <c r="P42" s="188" t="s">
        <v>107</v>
      </c>
      <c r="Q42" s="187">
        <f>+IF(P42="Consultoria (25%)",Q41*25%,0)+IF(P42="Obra (30%)",Q41*30%,0)+IF(P42="Directo (20%)",Q41*20%,0)+IF(P42="No aplica",0,0)+IF(P42="Directo (10%)",Q41*10%,0)</f>
        <v>0</v>
      </c>
      <c r="R42" s="188" t="s">
        <v>107</v>
      </c>
      <c r="S42" s="187">
        <f>+IF(R42="Consultoria (25%)",S41*25%,0)+IF(R42="Obra (30%)",S41*30%,0)+IF(R42="Directo (20%)",S41*20%,0)+IF(R42="No aplica",0,0)+IF(R42="Directo (10%)",S41*10%,0)</f>
        <v>0</v>
      </c>
      <c r="T42" s="188" t="s">
        <v>107</v>
      </c>
      <c r="U42" s="187">
        <f>+IF(T42="Consultoria (25%)",U41*25%,0)+IF(T42="Obra (30%)",U41*30%,0)+IF(T42="Directo (20%)",U41*20%,0)+IF(T42="No aplica",0,0)+IF(T42="Directo (10%)",U41*10%,0)</f>
        <v>0</v>
      </c>
      <c r="V42" s="188" t="s">
        <v>107</v>
      </c>
      <c r="W42" s="187">
        <f>+IF(V42="Consultoria (25%)",W41*25%,0)+IF(V42="Obra (30%)",W41*30%,0)+IF(V42="Directo (20%)",W41*20%,0)+IF(V42="No aplica",0,0)+IF(V42="Directo (10%)",W41*10%,0)</f>
        <v>0</v>
      </c>
      <c r="X42" s="188" t="s">
        <v>99</v>
      </c>
      <c r="Y42" s="187">
        <f>+IF(X42="Consultoria (25%)",Y41*25%,0)+IF(X42="Obra (30%)",Y41*30%,0)+IF(X42="Directo (20%)",Y41*20%,0)+IF(X42="No aplica",0,0)+IF(X42="Directo (10%)",Y41*10%,0)</f>
        <v>0</v>
      </c>
      <c r="Z42" s="188" t="s">
        <v>107</v>
      </c>
      <c r="AA42" s="187">
        <f>+IF(Z42="Consultoria (25%)",AA41*25%,0)+IF(Z42="Obra (30%)",AA41*30%,0)+IF(Z42="Directo (20%)",AA41*20%,0)+IF(Z42="No aplica",0,0)+IF(Z42="Directo (10%)",AA41*10%,0)</f>
        <v>0</v>
      </c>
      <c r="AB42" s="188" t="s">
        <v>107</v>
      </c>
      <c r="AC42" s="187">
        <f>+IF(AB42="Consultoria (25%)",AC41*25%,0)+IF(AB42="Obra (30%)",AC41*30%,0)+IF(AB42="Directo (20%)",AC41*20%,0)+IF(AB42="No aplica",0,0)+IF(AB42="Directo (10%)",AC41*10%,0)</f>
        <v>0</v>
      </c>
      <c r="AD42" s="188" t="s">
        <v>107</v>
      </c>
      <c r="AE42" s="187">
        <f>+IF(AD42="Consultoria (25%)",AE41*25%,0)+IF(AD42="Obra (30%)",AE41*30%,0)+IF(AD42="Directo (20%)",AE41*20%,0)+IF(AD42="No aplica",0,0)+IF(AD42="Directo (10%)",AE41*10%,0)</f>
        <v>0</v>
      </c>
      <c r="AF42" s="188" t="s">
        <v>99</v>
      </c>
      <c r="AG42" s="187">
        <f>+IF(AF42="Consultoria (25%)",AG41*25%,0)+IF(AF42="Obra (30%)",AG41*30%,0)+IF(AF42="Directo (20%)",AG41*20%,0)+IF(AF42="No aplica",0,0)+IF(AF42="Directo (10%)",AG41*10%,0)</f>
        <v>0</v>
      </c>
      <c r="AH42" s="188" t="s">
        <v>99</v>
      </c>
      <c r="AI42" s="187">
        <f>+IF(AH42="Consultoria (25%)",AI41*25%,0)+IF(AH42="Obra (30%)",AI41*30%,0)+IF(AH42="Directo (20%)",AI41*20%,0)+IF(AH42="No aplica",0,0)+IF(AH42="Directo (10%)",AI41*10%,0)</f>
        <v>0</v>
      </c>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row>
    <row r="43" spans="1:245" s="21" customFormat="1" ht="30.75" hidden="1" thickBot="1" x14ac:dyDescent="0.3">
      <c r="A43" s="505"/>
      <c r="B43" s="35" t="s">
        <v>93</v>
      </c>
      <c r="C43" s="36" t="s">
        <v>97</v>
      </c>
      <c r="D43" s="586"/>
      <c r="E43" s="587"/>
      <c r="F43" s="587"/>
      <c r="G43" s="587"/>
      <c r="H43" s="587"/>
      <c r="I43" s="587"/>
      <c r="J43" s="587"/>
      <c r="K43" s="174">
        <f>+IF(C43="si",K41*10%,0)</f>
        <v>0</v>
      </c>
      <c r="L43" s="188" t="s">
        <v>97</v>
      </c>
      <c r="M43" s="187">
        <f>+IF(L43="si",M41*10%,0)</f>
        <v>0</v>
      </c>
      <c r="N43" s="188" t="s">
        <v>70</v>
      </c>
      <c r="O43" s="187">
        <f>+IF(N43="si",O41*10%,0)</f>
        <v>0</v>
      </c>
      <c r="P43" s="188" t="s">
        <v>70</v>
      </c>
      <c r="Q43" s="187">
        <f>+IF(P43="si",Q41*10%,0)</f>
        <v>0</v>
      </c>
      <c r="R43" s="188" t="s">
        <v>70</v>
      </c>
      <c r="S43" s="187">
        <f>+IF(R43="si",S41*10%,0)</f>
        <v>0</v>
      </c>
      <c r="T43" s="188" t="s">
        <v>70</v>
      </c>
      <c r="U43" s="187">
        <f>+IF(T43="si",U41*10%,0)</f>
        <v>0</v>
      </c>
      <c r="V43" s="188" t="s">
        <v>70</v>
      </c>
      <c r="W43" s="187">
        <f>+IF(V43="si",W41*10%,0)</f>
        <v>0</v>
      </c>
      <c r="X43" s="188" t="s">
        <v>97</v>
      </c>
      <c r="Y43" s="187">
        <f>+IF(X43="si",Y41*10%,0)</f>
        <v>0</v>
      </c>
      <c r="Z43" s="188" t="s">
        <v>70</v>
      </c>
      <c r="AA43" s="187">
        <f>+IF(Z43="si",AA41*10%,0)</f>
        <v>0</v>
      </c>
      <c r="AB43" s="188" t="s">
        <v>70</v>
      </c>
      <c r="AC43" s="187">
        <f>+IF(AB43="si",AC41*10%,0)</f>
        <v>0</v>
      </c>
      <c r="AD43" s="188" t="s">
        <v>70</v>
      </c>
      <c r="AE43" s="187">
        <f>+IF(AD43="si",AE41*10%,0)</f>
        <v>0</v>
      </c>
      <c r="AF43" s="188" t="s">
        <v>97</v>
      </c>
      <c r="AG43" s="187">
        <f>+IF(AF43="si",AG41*10%,0)</f>
        <v>0</v>
      </c>
      <c r="AH43" s="188" t="s">
        <v>97</v>
      </c>
      <c r="AI43" s="187">
        <f>+IF(AH43="si",AI41*10%,0)</f>
        <v>0</v>
      </c>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row>
    <row r="44" spans="1:245" s="21" customFormat="1" ht="30.75" hidden="1" thickBot="1" x14ac:dyDescent="0.3">
      <c r="A44" s="505"/>
      <c r="B44" s="35" t="s">
        <v>94</v>
      </c>
      <c r="C44" s="36" t="s">
        <v>97</v>
      </c>
      <c r="D44" s="586"/>
      <c r="E44" s="587"/>
      <c r="F44" s="587"/>
      <c r="G44" s="587"/>
      <c r="H44" s="587"/>
      <c r="I44" s="587"/>
      <c r="J44" s="587"/>
      <c r="K44" s="174">
        <f>+IF(C44="si",K41*7%,0)</f>
        <v>0</v>
      </c>
      <c r="L44" s="188" t="s">
        <v>97</v>
      </c>
      <c r="M44" s="187">
        <f>+IF(L44="si",M41*7%,0)</f>
        <v>0</v>
      </c>
      <c r="N44" s="188" t="s">
        <v>70</v>
      </c>
      <c r="O44" s="187">
        <f>+IF(N44="si",O41*7%,0)</f>
        <v>0</v>
      </c>
      <c r="P44" s="188" t="s">
        <v>70</v>
      </c>
      <c r="Q44" s="187">
        <f>+IF(P44="si",Q41*7%,0)</f>
        <v>0</v>
      </c>
      <c r="R44" s="188" t="s">
        <v>70</v>
      </c>
      <c r="S44" s="187">
        <f>+IF(R44="si",S41*7%,0)</f>
        <v>0</v>
      </c>
      <c r="T44" s="188" t="s">
        <v>70</v>
      </c>
      <c r="U44" s="187">
        <f>+IF(T44="si",U41*7%,0)</f>
        <v>0</v>
      </c>
      <c r="V44" s="188" t="s">
        <v>70</v>
      </c>
      <c r="W44" s="187">
        <f>+IF(V44="si",W41*7%,0)</f>
        <v>0</v>
      </c>
      <c r="X44" s="188" t="s">
        <v>97</v>
      </c>
      <c r="Y44" s="187">
        <f>+IF(X44="si",Y41*7%,0)</f>
        <v>0</v>
      </c>
      <c r="Z44" s="188" t="s">
        <v>70</v>
      </c>
      <c r="AA44" s="187">
        <f>+IF(Z44="si",AA41*7%,0)</f>
        <v>0</v>
      </c>
      <c r="AB44" s="188" t="s">
        <v>70</v>
      </c>
      <c r="AC44" s="187">
        <f>+IF(AB44="si",AC41*7%,0)</f>
        <v>0</v>
      </c>
      <c r="AD44" s="188" t="s">
        <v>70</v>
      </c>
      <c r="AE44" s="187">
        <f>+IF(AD44="si",AE41*7%,0)</f>
        <v>0</v>
      </c>
      <c r="AF44" s="188" t="s">
        <v>97</v>
      </c>
      <c r="AG44" s="187">
        <f>+IF(AF44="si",AG41*7%,0)</f>
        <v>0</v>
      </c>
      <c r="AH44" s="188" t="s">
        <v>97</v>
      </c>
      <c r="AI44" s="187">
        <f>+IF(AH44="si",AI41*7%,0)</f>
        <v>0</v>
      </c>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row>
    <row r="45" spans="1:245" s="21" customFormat="1" ht="28.5" hidden="1" customHeight="1" thickBot="1" x14ac:dyDescent="0.3">
      <c r="A45" s="506"/>
      <c r="B45" s="35" t="s">
        <v>95</v>
      </c>
      <c r="C45" s="36" t="s">
        <v>97</v>
      </c>
      <c r="D45" s="589"/>
      <c r="E45" s="590"/>
      <c r="F45" s="590"/>
      <c r="G45" s="590"/>
      <c r="H45" s="590"/>
      <c r="I45" s="590"/>
      <c r="J45" s="590"/>
      <c r="K45" s="174">
        <f>+IF(C45="si",K41*5%,0)</f>
        <v>0</v>
      </c>
      <c r="L45" s="188" t="s">
        <v>97</v>
      </c>
      <c r="M45" s="187">
        <f>+IF(L45="si",M41*5%,0)</f>
        <v>0</v>
      </c>
      <c r="N45" s="188" t="s">
        <v>70</v>
      </c>
      <c r="O45" s="187">
        <f>+IF(N45="si",O41*5%,0)</f>
        <v>0</v>
      </c>
      <c r="P45" s="188" t="s">
        <v>70</v>
      </c>
      <c r="Q45" s="187">
        <f>+IF(P45="si",Q41*5%,0)</f>
        <v>0</v>
      </c>
      <c r="R45" s="188" t="s">
        <v>70</v>
      </c>
      <c r="S45" s="187">
        <f>+IF(R45="si",S41*5%,0)</f>
        <v>0</v>
      </c>
      <c r="T45" s="188" t="s">
        <v>70</v>
      </c>
      <c r="U45" s="187">
        <f>+IF(T45="si",U41*5%,0)</f>
        <v>0</v>
      </c>
      <c r="V45" s="188" t="s">
        <v>70</v>
      </c>
      <c r="W45" s="187">
        <f>+IF(V45="si",W41*5%,0)</f>
        <v>0</v>
      </c>
      <c r="X45" s="188" t="s">
        <v>97</v>
      </c>
      <c r="Y45" s="187">
        <f>+IF(X45="si",Y41*5%,0)</f>
        <v>0</v>
      </c>
      <c r="Z45" s="188" t="s">
        <v>70</v>
      </c>
      <c r="AA45" s="187">
        <f>+IF(Z45="si",AA41*5%,0)</f>
        <v>0</v>
      </c>
      <c r="AB45" s="188" t="s">
        <v>70</v>
      </c>
      <c r="AC45" s="187">
        <f>+IF(AB45="si",AC41*5%,0)</f>
        <v>0</v>
      </c>
      <c r="AD45" s="188" t="s">
        <v>70</v>
      </c>
      <c r="AE45" s="187">
        <f>+IF(AD45="si",AE41*5%,0)</f>
        <v>0</v>
      </c>
      <c r="AF45" s="188" t="s">
        <v>97</v>
      </c>
      <c r="AG45" s="187">
        <f>+IF(AF45="si",AG41*5%,0)</f>
        <v>0</v>
      </c>
      <c r="AH45" s="188" t="s">
        <v>97</v>
      </c>
      <c r="AI45" s="187">
        <f>+IF(AH45="si",AI41*5%,0)</f>
        <v>0</v>
      </c>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row>
    <row r="46" spans="1:245" s="339" customFormat="1" x14ac:dyDescent="0.25">
      <c r="A46" s="605" t="s">
        <v>102</v>
      </c>
      <c r="B46" s="606"/>
      <c r="C46" s="606"/>
      <c r="D46" s="606"/>
      <c r="E46" s="606"/>
      <c r="F46" s="606"/>
      <c r="G46" s="606"/>
      <c r="H46" s="606"/>
      <c r="I46" s="606"/>
      <c r="J46" s="606"/>
      <c r="K46" s="336">
        <f>+SUM(K41:K45)</f>
        <v>0</v>
      </c>
      <c r="L46" s="299"/>
      <c r="M46" s="337">
        <f>SUM(M41:M45)</f>
        <v>0</v>
      </c>
      <c r="N46" s="338"/>
      <c r="O46" s="337">
        <f>SUM(O41:O45)</f>
        <v>0</v>
      </c>
      <c r="P46" s="324"/>
      <c r="Q46" s="337">
        <f>SUM(Q41:Q45)</f>
        <v>0</v>
      </c>
      <c r="R46" s="338"/>
      <c r="S46" s="337">
        <f>SUM(S41:S45)</f>
        <v>0</v>
      </c>
      <c r="T46" s="338"/>
      <c r="U46" s="337">
        <f>SUM(U41:U45)</f>
        <v>0</v>
      </c>
      <c r="V46" s="338"/>
      <c r="W46" s="337">
        <f>SUM(W41:W45)</f>
        <v>0</v>
      </c>
      <c r="X46" s="338"/>
      <c r="Y46" s="337">
        <f>SUM(Y41:Y45)</f>
        <v>0</v>
      </c>
      <c r="Z46" s="338"/>
      <c r="AA46" s="337">
        <f>SUM(AA41:AA45)</f>
        <v>0</v>
      </c>
      <c r="AB46" s="324"/>
      <c r="AC46" s="337">
        <f>SUM(AC41:AC45)</f>
        <v>0</v>
      </c>
      <c r="AD46" s="324"/>
      <c r="AE46" s="337">
        <f>SUM(AE41:AE45)</f>
        <v>0</v>
      </c>
      <c r="AF46" s="338"/>
      <c r="AG46" s="337">
        <f>SUM(AG41:AG45)</f>
        <v>0</v>
      </c>
      <c r="AH46" s="338"/>
      <c r="AI46" s="337">
        <f>SUM(AI41:AI45)</f>
        <v>0</v>
      </c>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row>
    <row r="47" spans="1:245" s="342" customFormat="1" hidden="1" x14ac:dyDescent="0.25">
      <c r="A47" s="604" t="s">
        <v>5</v>
      </c>
      <c r="B47" s="604"/>
      <c r="C47" s="604"/>
      <c r="D47" s="604"/>
      <c r="E47" s="604"/>
      <c r="F47" s="604"/>
      <c r="G47" s="604"/>
      <c r="H47" s="604"/>
      <c r="I47" s="604"/>
      <c r="J47" s="604"/>
      <c r="K47" s="340">
        <f>+K12+K21+K30+K39+K46</f>
        <v>3830443828.25</v>
      </c>
      <c r="L47" s="340"/>
      <c r="M47" s="341">
        <f>+M12+M21+M30+M39+M46</f>
        <v>846035363.96138525</v>
      </c>
      <c r="N47" s="340"/>
      <c r="O47" s="341">
        <f>+O12+O21+O30+O39+O46</f>
        <v>3089957966.2511969</v>
      </c>
      <c r="P47" s="340"/>
      <c r="Q47" s="341">
        <f>+Q12+Q21+Q30+Q39+Q46</f>
        <v>0</v>
      </c>
      <c r="R47" s="340"/>
      <c r="S47" s="341">
        <f>+S12+S21+S30+S39+S46</f>
        <v>0</v>
      </c>
      <c r="T47" s="340"/>
      <c r="U47" s="341">
        <f>+U12+U21+U30+U39+U46</f>
        <v>0</v>
      </c>
      <c r="V47" s="340"/>
      <c r="W47" s="341">
        <f>+W12+W21+W30+W39+W46</f>
        <v>0</v>
      </c>
      <c r="X47" s="340"/>
      <c r="Y47" s="341">
        <f>+Y12+Y21+Y30+Y39+Y46</f>
        <v>0</v>
      </c>
      <c r="Z47" s="340"/>
      <c r="AA47" s="341">
        <f>+AA12+AA21+AA30+AA39+AA46</f>
        <v>0</v>
      </c>
      <c r="AB47" s="340"/>
      <c r="AC47" s="341">
        <f>+AC12+AC21+AC30+AC39+AC46</f>
        <v>0</v>
      </c>
      <c r="AD47" s="340"/>
      <c r="AE47" s="341">
        <f>+AE12+AE21+AE30+AE39+AE46</f>
        <v>0</v>
      </c>
      <c r="AF47" s="340"/>
      <c r="AG47" s="341">
        <f>+AG12+AG21+AG30+AG39+AG46</f>
        <v>0</v>
      </c>
      <c r="AH47" s="340"/>
      <c r="AI47" s="341">
        <f>+AI12+AI21+AI30+AI39+AI46</f>
        <v>0</v>
      </c>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row>
    <row r="48" spans="1:245" s="84" customFormat="1" hidden="1" x14ac:dyDescent="0.25">
      <c r="A48" s="343"/>
      <c r="B48" s="344"/>
      <c r="C48" s="344"/>
      <c r="D48" s="344"/>
      <c r="E48" s="296"/>
      <c r="F48" s="345"/>
      <c r="H48" s="346"/>
      <c r="I48" s="346"/>
      <c r="J48" s="346"/>
      <c r="K48" s="304"/>
      <c r="L48" s="304"/>
    </row>
    <row r="49" spans="1:245" s="84" customFormat="1" ht="15.75" hidden="1" customHeight="1" thickBot="1" x14ac:dyDescent="0.3">
      <c r="A49" s="602" t="s">
        <v>6</v>
      </c>
      <c r="B49" s="602"/>
      <c r="C49" s="602"/>
      <c r="D49" s="602"/>
      <c r="E49" s="602"/>
      <c r="F49" s="602"/>
      <c r="G49" s="602"/>
      <c r="H49" s="602"/>
      <c r="I49" s="602"/>
      <c r="J49" s="602"/>
      <c r="K49" s="602"/>
      <c r="L49" s="347"/>
    </row>
    <row r="50" spans="1:245" s="92" customFormat="1" ht="15.75" hidden="1" customHeight="1" thickBot="1" x14ac:dyDescent="0.3">
      <c r="A50" s="450" t="s">
        <v>2</v>
      </c>
      <c r="B50" s="450"/>
      <c r="C50" s="450"/>
      <c r="D50" s="450"/>
      <c r="E50" s="450"/>
      <c r="F50" s="450"/>
      <c r="G50" s="450"/>
      <c r="H50" s="450"/>
      <c r="I50" s="450"/>
      <c r="J50" s="450"/>
      <c r="K50" s="450"/>
      <c r="L50" s="306"/>
      <c r="M50" s="307">
        <v>1.0328832752791366</v>
      </c>
      <c r="N50" s="308"/>
      <c r="O50" s="307">
        <v>1.0667309266444205</v>
      </c>
      <c r="P50" s="308"/>
      <c r="Q50" s="307">
        <v>1.1007752334453451</v>
      </c>
      <c r="R50" s="308"/>
      <c r="S50" s="307">
        <v>1.1359444285376925</v>
      </c>
      <c r="T50" s="308"/>
      <c r="U50" s="307">
        <v>1.1718378943935353</v>
      </c>
      <c r="V50" s="308"/>
      <c r="W50" s="307">
        <v>1.2085196208340565</v>
      </c>
      <c r="X50" s="308"/>
      <c r="Y50" s="307">
        <v>1.2457877968277771</v>
      </c>
      <c r="Z50" s="308"/>
      <c r="AA50" s="307">
        <v>1.2836019905610632</v>
      </c>
      <c r="AB50" s="308"/>
      <c r="AC50" s="307">
        <v>1.3224442401340015</v>
      </c>
      <c r="AD50" s="308"/>
      <c r="AE50" s="307">
        <v>1.3631619032051636</v>
      </c>
      <c r="AF50" s="308"/>
      <c r="AG50" s="307">
        <v>1.4043449669096169</v>
      </c>
      <c r="AH50" s="308"/>
      <c r="AI50" s="307">
        <v>1.4471811771038039</v>
      </c>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c r="FL50" s="84"/>
      <c r="FM50" s="84"/>
      <c r="FN50" s="84"/>
      <c r="FO50" s="84"/>
      <c r="FP50" s="84"/>
      <c r="FQ50" s="84"/>
      <c r="FR50" s="84"/>
      <c r="FS50" s="84"/>
      <c r="FT50" s="84"/>
      <c r="FU50" s="84"/>
      <c r="FV50" s="84"/>
      <c r="FW50" s="84"/>
      <c r="FX50" s="84"/>
      <c r="FY50" s="84"/>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row>
    <row r="51" spans="1:245" s="92" customFormat="1" ht="60.75" hidden="1" thickBot="1" x14ac:dyDescent="0.3">
      <c r="A51" s="309" t="s">
        <v>3</v>
      </c>
      <c r="B51" s="309" t="s">
        <v>13</v>
      </c>
      <c r="C51" s="309" t="s">
        <v>74</v>
      </c>
      <c r="D51" s="309" t="s">
        <v>38</v>
      </c>
      <c r="E51" s="309" t="s">
        <v>1</v>
      </c>
      <c r="F51" s="310" t="s">
        <v>40</v>
      </c>
      <c r="G51" s="310" t="s">
        <v>37</v>
      </c>
      <c r="H51" s="310" t="s">
        <v>105</v>
      </c>
      <c r="I51" s="310" t="s">
        <v>106</v>
      </c>
      <c r="J51" s="310" t="s">
        <v>41</v>
      </c>
      <c r="K51" s="311" t="s">
        <v>104</v>
      </c>
      <c r="L51" s="311" t="s">
        <v>110</v>
      </c>
      <c r="M51" s="312" t="s">
        <v>111</v>
      </c>
      <c r="N51" s="311" t="s">
        <v>110</v>
      </c>
      <c r="O51" s="312" t="s">
        <v>112</v>
      </c>
      <c r="P51" s="311" t="s">
        <v>110</v>
      </c>
      <c r="Q51" s="312" t="s">
        <v>113</v>
      </c>
      <c r="R51" s="311" t="s">
        <v>110</v>
      </c>
      <c r="S51" s="312" t="s">
        <v>114</v>
      </c>
      <c r="T51" s="311" t="s">
        <v>110</v>
      </c>
      <c r="U51" s="312" t="s">
        <v>115</v>
      </c>
      <c r="V51" s="311" t="s">
        <v>110</v>
      </c>
      <c r="W51" s="312" t="s">
        <v>116</v>
      </c>
      <c r="X51" s="311" t="s">
        <v>110</v>
      </c>
      <c r="Y51" s="312" t="s">
        <v>117</v>
      </c>
      <c r="Z51" s="311" t="s">
        <v>110</v>
      </c>
      <c r="AA51" s="312" t="s">
        <v>118</v>
      </c>
      <c r="AB51" s="311" t="s">
        <v>110</v>
      </c>
      <c r="AC51" s="312" t="s">
        <v>119</v>
      </c>
      <c r="AD51" s="311" t="s">
        <v>110</v>
      </c>
      <c r="AE51" s="312" t="s">
        <v>120</v>
      </c>
      <c r="AF51" s="311" t="s">
        <v>110</v>
      </c>
      <c r="AG51" s="312" t="s">
        <v>121</v>
      </c>
      <c r="AH51" s="311" t="s">
        <v>110</v>
      </c>
      <c r="AI51" s="312" t="s">
        <v>122</v>
      </c>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c r="FL51" s="84"/>
      <c r="FM51" s="84"/>
      <c r="FN51" s="84"/>
      <c r="FO51" s="84"/>
      <c r="FP51" s="84"/>
      <c r="FQ51" s="84"/>
      <c r="FR51" s="84"/>
      <c r="FS51" s="84"/>
      <c r="FT51" s="84"/>
      <c r="FU51" s="84"/>
      <c r="FV51" s="84"/>
      <c r="FW51" s="84"/>
      <c r="FX51" s="84"/>
      <c r="FY51" s="84"/>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row>
    <row r="52" spans="1:245" s="92" customFormat="1" ht="60" hidden="1" customHeight="1" thickBot="1" x14ac:dyDescent="0.3">
      <c r="A52" s="443" t="s">
        <v>7</v>
      </c>
      <c r="B52" s="448" t="s">
        <v>12</v>
      </c>
      <c r="C52" s="100" t="s">
        <v>42</v>
      </c>
      <c r="D52" s="348">
        <v>7</v>
      </c>
      <c r="E52" s="83">
        <v>11</v>
      </c>
      <c r="F52" s="294" t="str">
        <f>VLOOKUP(E52,HONORARIOS!$A$5:$E$25,2,0)</f>
        <v>TITULO PROFESIONAL DESDE TRES (3) HASTA SEIS (6) AÑOS DE EXPERIENCIA PROFESIONAL</v>
      </c>
      <c r="G52" s="83">
        <v>0</v>
      </c>
      <c r="H52" s="273">
        <f>VLOOKUP(E52,HONORARIOS!A5:G25,5,0)</f>
        <v>5705719.5</v>
      </c>
      <c r="I52" s="273">
        <f>+H52*G52</f>
        <v>0</v>
      </c>
      <c r="J52" s="83">
        <v>0</v>
      </c>
      <c r="K52" s="273">
        <f>+I52*J52</f>
        <v>0</v>
      </c>
      <c r="L52" s="286"/>
      <c r="M52" s="315"/>
      <c r="N52" s="349"/>
      <c r="O52" s="315"/>
      <c r="P52" s="349"/>
      <c r="Q52" s="315"/>
      <c r="R52" s="349"/>
      <c r="S52" s="315"/>
      <c r="T52" s="349"/>
      <c r="U52" s="315"/>
      <c r="V52" s="349"/>
      <c r="W52" s="315"/>
      <c r="X52" s="349"/>
      <c r="Y52" s="315"/>
      <c r="Z52" s="349"/>
      <c r="AA52" s="315"/>
      <c r="AB52" s="349"/>
      <c r="AC52" s="315"/>
      <c r="AD52" s="84"/>
      <c r="AE52" s="84"/>
      <c r="AF52" s="349"/>
      <c r="AG52" s="315"/>
      <c r="AH52" s="349"/>
      <c r="AI52" s="315"/>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c r="FL52" s="84"/>
      <c r="FM52" s="84"/>
      <c r="FN52" s="84"/>
      <c r="FO52" s="84"/>
      <c r="FP52" s="84"/>
      <c r="FQ52" s="84"/>
      <c r="FR52" s="84"/>
      <c r="FS52" s="84"/>
      <c r="FT52" s="84"/>
      <c r="FU52" s="84"/>
      <c r="FV52" s="84"/>
      <c r="FW52" s="84"/>
      <c r="FX52" s="84"/>
      <c r="FY52" s="84"/>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row>
    <row r="53" spans="1:245" s="92" customFormat="1" ht="48.75" hidden="1" customHeight="1" thickBot="1" x14ac:dyDescent="0.3">
      <c r="A53" s="444"/>
      <c r="B53" s="452"/>
      <c r="C53" s="100" t="s">
        <v>39</v>
      </c>
      <c r="D53" s="348">
        <v>1</v>
      </c>
      <c r="E53" s="83">
        <v>11</v>
      </c>
      <c r="F53" s="294" t="str">
        <f>VLOOKUP(E53,HONORARIOS!$A$5:$E$25,2,0)</f>
        <v>TITULO PROFESIONAL DESDE TRES (3) HASTA SEIS (6) AÑOS DE EXPERIENCIA PROFESIONAL</v>
      </c>
      <c r="G53" s="350">
        <v>0</v>
      </c>
      <c r="H53" s="273">
        <f>VLOOKUP(E53,HONORARIOS!A6:G26,5,0)</f>
        <v>5705719.5</v>
      </c>
      <c r="I53" s="351">
        <f>+H53*G53</f>
        <v>0</v>
      </c>
      <c r="J53" s="83">
        <v>0</v>
      </c>
      <c r="K53" s="273">
        <f>+I53*J53</f>
        <v>0</v>
      </c>
      <c r="L53" s="286"/>
      <c r="M53" s="315"/>
      <c r="N53" s="349"/>
      <c r="O53" s="315"/>
      <c r="P53" s="349"/>
      <c r="Q53" s="315"/>
      <c r="R53" s="349"/>
      <c r="S53" s="315"/>
      <c r="T53" s="349"/>
      <c r="U53" s="315"/>
      <c r="V53" s="349"/>
      <c r="W53" s="315"/>
      <c r="X53" s="349"/>
      <c r="Y53" s="315"/>
      <c r="Z53" s="349"/>
      <c r="AA53" s="315"/>
      <c r="AB53" s="349"/>
      <c r="AC53" s="315"/>
      <c r="AD53" s="84"/>
      <c r="AE53" s="84"/>
      <c r="AF53" s="349"/>
      <c r="AG53" s="315"/>
      <c r="AH53" s="349"/>
      <c r="AI53" s="315"/>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row>
    <row r="54" spans="1:245" s="354" customFormat="1" ht="21.75" hidden="1" customHeight="1" thickBot="1" x14ac:dyDescent="0.3">
      <c r="A54" s="444"/>
      <c r="B54" s="289" t="s">
        <v>71</v>
      </c>
      <c r="C54" s="418"/>
      <c r="D54" s="418"/>
      <c r="E54" s="418"/>
      <c r="F54" s="418"/>
      <c r="G54" s="418"/>
      <c r="H54" s="418"/>
      <c r="I54" s="418"/>
      <c r="J54" s="418"/>
      <c r="K54" s="352">
        <f>SUM(K52:K53)</f>
        <v>0</v>
      </c>
      <c r="L54" s="291" t="s">
        <v>103</v>
      </c>
      <c r="M54" s="292">
        <f>+K54*M50</f>
        <v>0</v>
      </c>
      <c r="N54" s="293" t="s">
        <v>103</v>
      </c>
      <c r="O54" s="292">
        <f>+K54*O50</f>
        <v>0</v>
      </c>
      <c r="P54" s="293" t="s">
        <v>103</v>
      </c>
      <c r="Q54" s="292">
        <f>+K54*Q50</f>
        <v>0</v>
      </c>
      <c r="R54" s="293" t="s">
        <v>103</v>
      </c>
      <c r="S54" s="292">
        <f>+K54*S50</f>
        <v>0</v>
      </c>
      <c r="T54" s="293" t="s">
        <v>103</v>
      </c>
      <c r="U54" s="292">
        <f>+K54*U50</f>
        <v>0</v>
      </c>
      <c r="V54" s="293" t="s">
        <v>103</v>
      </c>
      <c r="W54" s="292">
        <f>+K54*W50</f>
        <v>0</v>
      </c>
      <c r="X54" s="293" t="s">
        <v>103</v>
      </c>
      <c r="Y54" s="292">
        <f>+K54*Y50</f>
        <v>0</v>
      </c>
      <c r="Z54" s="293" t="s">
        <v>103</v>
      </c>
      <c r="AA54" s="292">
        <f>+K54*AA50</f>
        <v>0</v>
      </c>
      <c r="AB54" s="293" t="s">
        <v>103</v>
      </c>
      <c r="AC54" s="292">
        <f>+K54*AC50</f>
        <v>0</v>
      </c>
      <c r="AD54" s="293" t="s">
        <v>103</v>
      </c>
      <c r="AE54" s="292">
        <f>+K54*AE50</f>
        <v>0</v>
      </c>
      <c r="AF54" s="293" t="s">
        <v>103</v>
      </c>
      <c r="AG54" s="292">
        <f>+K54*AG50</f>
        <v>0</v>
      </c>
      <c r="AH54" s="293" t="s">
        <v>103</v>
      </c>
      <c r="AI54" s="292">
        <f>+K54*AI50</f>
        <v>0</v>
      </c>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3"/>
      <c r="CM54" s="353"/>
      <c r="CN54" s="353"/>
      <c r="CO54" s="353"/>
      <c r="CP54" s="353"/>
      <c r="CQ54" s="353"/>
      <c r="CR54" s="353"/>
      <c r="CS54" s="353"/>
      <c r="CT54" s="353"/>
      <c r="CU54" s="353"/>
      <c r="CV54" s="353"/>
      <c r="CW54" s="353"/>
      <c r="CX54" s="353"/>
      <c r="CY54" s="353"/>
      <c r="CZ54" s="353"/>
      <c r="DA54" s="353"/>
      <c r="DB54" s="353"/>
      <c r="DC54" s="353"/>
      <c r="DD54" s="353"/>
      <c r="DE54" s="353"/>
      <c r="DF54" s="353"/>
      <c r="DG54" s="353"/>
      <c r="DH54" s="353"/>
      <c r="DI54" s="353"/>
      <c r="DJ54" s="353"/>
      <c r="DK54" s="353"/>
      <c r="DL54" s="353"/>
      <c r="DM54" s="353"/>
      <c r="DN54" s="353"/>
      <c r="DO54" s="353"/>
      <c r="DP54" s="353"/>
      <c r="DQ54" s="353"/>
      <c r="DR54" s="353"/>
      <c r="DS54" s="353"/>
      <c r="DT54" s="353"/>
      <c r="DU54" s="353"/>
      <c r="DV54" s="353"/>
      <c r="DW54" s="353"/>
      <c r="DX54" s="353"/>
      <c r="DY54" s="353"/>
      <c r="DZ54" s="353"/>
      <c r="EA54" s="353"/>
      <c r="EB54" s="353"/>
      <c r="EC54" s="353"/>
      <c r="ED54" s="353"/>
      <c r="EE54" s="353"/>
      <c r="EF54" s="353"/>
      <c r="EG54" s="353"/>
      <c r="EH54" s="353"/>
      <c r="EI54" s="353"/>
      <c r="EJ54" s="353"/>
      <c r="EK54" s="353"/>
      <c r="EL54" s="353"/>
      <c r="EM54" s="353"/>
      <c r="EN54" s="353"/>
      <c r="EO54" s="353"/>
      <c r="EP54" s="353"/>
      <c r="EQ54" s="353"/>
      <c r="ER54" s="353"/>
      <c r="ES54" s="353"/>
      <c r="ET54" s="353"/>
      <c r="EU54" s="353"/>
      <c r="EV54" s="353"/>
      <c r="EW54" s="353"/>
      <c r="EX54" s="353"/>
      <c r="EY54" s="353"/>
      <c r="EZ54" s="353"/>
      <c r="FA54" s="353"/>
      <c r="FB54" s="353"/>
      <c r="FC54" s="353"/>
      <c r="FD54" s="353"/>
      <c r="FE54" s="353"/>
      <c r="FF54" s="353"/>
      <c r="FG54" s="353"/>
      <c r="FH54" s="353"/>
      <c r="FI54" s="353"/>
      <c r="FJ54" s="353"/>
      <c r="FK54" s="353"/>
      <c r="FL54" s="353"/>
      <c r="FM54" s="353"/>
      <c r="FN54" s="353"/>
      <c r="FO54" s="353"/>
      <c r="FP54" s="353"/>
      <c r="FQ54" s="353"/>
      <c r="FR54" s="353"/>
      <c r="FS54" s="353"/>
      <c r="FT54" s="353"/>
      <c r="FU54" s="353"/>
      <c r="FV54" s="353"/>
      <c r="FW54" s="353"/>
      <c r="FX54" s="353"/>
      <c r="FY54" s="353"/>
      <c r="FZ54" s="353"/>
      <c r="GA54" s="353"/>
      <c r="GB54" s="353"/>
      <c r="GC54" s="353"/>
      <c r="GD54" s="353"/>
      <c r="GE54" s="353"/>
      <c r="GF54" s="353"/>
      <c r="GG54" s="353"/>
      <c r="GH54" s="353"/>
      <c r="GI54" s="353"/>
      <c r="GJ54" s="353"/>
      <c r="GK54" s="353"/>
      <c r="GL54" s="353"/>
      <c r="GM54" s="353"/>
      <c r="GN54" s="353"/>
      <c r="GO54" s="353"/>
      <c r="GP54" s="353"/>
      <c r="GQ54" s="353"/>
      <c r="GR54" s="353"/>
      <c r="GS54" s="353"/>
      <c r="GT54" s="353"/>
      <c r="GU54" s="353"/>
      <c r="GV54" s="353"/>
      <c r="GW54" s="353"/>
      <c r="GX54" s="353"/>
      <c r="GY54" s="353"/>
      <c r="GZ54" s="353"/>
      <c r="HA54" s="353"/>
      <c r="HB54" s="353"/>
      <c r="HC54" s="353"/>
      <c r="HD54" s="353"/>
      <c r="HE54" s="353"/>
      <c r="HF54" s="353"/>
      <c r="HG54" s="353"/>
      <c r="HH54" s="353"/>
      <c r="HI54" s="353"/>
      <c r="HJ54" s="353"/>
      <c r="HK54" s="353"/>
      <c r="HL54" s="353"/>
      <c r="HM54" s="353"/>
      <c r="HN54" s="353"/>
      <c r="HO54" s="353"/>
      <c r="HP54" s="353"/>
      <c r="HQ54" s="353"/>
      <c r="HR54" s="353"/>
      <c r="HS54" s="353"/>
      <c r="HT54" s="353"/>
      <c r="HU54" s="353"/>
      <c r="HV54" s="353"/>
      <c r="HW54" s="353"/>
      <c r="HX54" s="353"/>
      <c r="HY54" s="353"/>
      <c r="HZ54" s="353"/>
      <c r="IA54" s="353"/>
      <c r="IB54" s="353"/>
      <c r="IC54" s="353"/>
      <c r="ID54" s="353"/>
      <c r="IE54" s="353"/>
      <c r="IF54" s="353"/>
      <c r="IG54" s="353"/>
      <c r="IH54" s="353"/>
      <c r="II54" s="353"/>
      <c r="IJ54" s="353"/>
      <c r="IK54" s="353"/>
    </row>
    <row r="55" spans="1:245" s="92" customFormat="1" ht="30.75" hidden="1" thickBot="1" x14ac:dyDescent="0.3">
      <c r="A55" s="444"/>
      <c r="B55" s="294" t="s">
        <v>92</v>
      </c>
      <c r="C55" s="83" t="s">
        <v>99</v>
      </c>
      <c r="D55" s="420"/>
      <c r="E55" s="421"/>
      <c r="F55" s="421"/>
      <c r="G55" s="421"/>
      <c r="H55" s="421"/>
      <c r="I55" s="421"/>
      <c r="J55" s="422"/>
      <c r="K55" s="297">
        <f>+IF(C55="Consultoria (25%)",K54*25%,0)+IF(C55="Obra (30%)",K54*30%,0)+IF(C55="Directo (20%)",K54*20%,0)+IF(C55="No aplica",0,0)+IF(C55="Directo (10%)",K54*10%,0)</f>
        <v>0</v>
      </c>
      <c r="L55" s="295" t="s">
        <v>107</v>
      </c>
      <c r="M55" s="287">
        <f>+IF(L55="Consultoria (25%)",M54*25%,0)+IF(L55="Obra (30%)",M54*30%,0)+IF(L55="Directo (20%)",M54*20%,0)+IF(L55="No aplica",0,0)+IF(L55="Directo (10%)",M54*10%,0)</f>
        <v>0</v>
      </c>
      <c r="N55" s="295" t="s">
        <v>107</v>
      </c>
      <c r="O55" s="287">
        <f>+IF(N55="Consultoria (25%)",O54*25%,0)+IF(N55="Obra (30%)",O54*30%,0)+IF(N55="Directo (20%)",O54*20%,0)+IF(N55="No aplica",0,0)+IF(N55="Directo (10%)",O54*10%,0)</f>
        <v>0</v>
      </c>
      <c r="P55" s="295" t="s">
        <v>107</v>
      </c>
      <c r="Q55" s="287">
        <f>+IF(P55="Consultoria (25%)",Q54*25%,0)+IF(P55="Obra (30%)",Q54*30%,0)+IF(P55="Directo (20%)",Q54*20%,0)+IF(P55="No aplica",0,0)+IF(P55="Directo (10%)",Q54*10%,0)</f>
        <v>0</v>
      </c>
      <c r="R55" s="295" t="s">
        <v>107</v>
      </c>
      <c r="S55" s="287">
        <f>+IF(R55="Consultoria (25%)",S54*25%,0)+IF(R55="Obra (30%)",S54*30%,0)+IF(R55="Directo (20%)",S54*20%,0)+IF(R55="No aplica",0,0)+IF(R55="Directo (10%)",S54*10%,0)</f>
        <v>0</v>
      </c>
      <c r="T55" s="295" t="s">
        <v>107</v>
      </c>
      <c r="U55" s="287">
        <f>+IF(T55="Consultoria (25%)",U54*25%,0)+IF(T55="Obra (30%)",U54*30%,0)+IF(T55="Directo (20%)",U54*20%,0)+IF(T55="No aplica",0,0)+IF(T55="Directo (10%)",U54*10%,0)</f>
        <v>0</v>
      </c>
      <c r="V55" s="295" t="s">
        <v>107</v>
      </c>
      <c r="W55" s="287">
        <f>+IF(V55="Consultoria (25%)",W54*25%,0)+IF(V55="Obra (30%)",W54*30%,0)+IF(V55="Directo (20%)",W54*20%,0)+IF(V55="No aplica",0,0)+IF(V55="Directo (10%)",W54*10%,0)</f>
        <v>0</v>
      </c>
      <c r="X55" s="295" t="s">
        <v>107</v>
      </c>
      <c r="Y55" s="287">
        <f>+IF(X55="Consultoria (25%)",Y54*25%,0)+IF(X55="Obra (30%)",Y54*30%,0)+IF(X55="Directo (20%)",Y54*20%,0)+IF(X55="No aplica",0,0)+IF(X55="Directo (10%)",Y54*10%,0)</f>
        <v>0</v>
      </c>
      <c r="Z55" s="295" t="s">
        <v>107</v>
      </c>
      <c r="AA55" s="287">
        <f>+IF(Z55="Consultoria (25%)",AA54*25%,0)+IF(Z55="Obra (30%)",AA54*30%,0)+IF(Z55="Directo (20%)",AA54*20%,0)+IF(Z55="No aplica",0,0)+IF(Z55="Directo (10%)",AA54*10%,0)</f>
        <v>0</v>
      </c>
      <c r="AB55" s="295" t="s">
        <v>107</v>
      </c>
      <c r="AC55" s="287">
        <f>+IF(AB55="Consultoria (25%)",AC54*25%,0)+IF(AB55="Obra (30%)",AC54*30%,0)+IF(AB55="Directo (20%)",AC54*20%,0)+IF(AB55="No aplica",0,0)+IF(AB55="Directo (10%)",AC54*10%,0)</f>
        <v>0</v>
      </c>
      <c r="AD55" s="296" t="s">
        <v>107</v>
      </c>
      <c r="AE55" s="288">
        <f>+IF(AD55="Consultoria (25%)",AE54*25%,0)+IF(AD55="Obra (30%)",AE54*30%,0)+IF(AD55="Directo (20%)",AE54*20%,0)+IF(AD55="No aplica",0,0)+IF(AD55="Directo (10%)",AE54*10%,0)</f>
        <v>0</v>
      </c>
      <c r="AF55" s="295" t="s">
        <v>107</v>
      </c>
      <c r="AG55" s="287">
        <f>+IF(AF55="Consultoria (25%)",AG54*25%,0)+IF(AF55="Obra (30%)",AG54*30%,0)+IF(AF55="Directo (20%)",AG54*20%,0)+IF(AF55="No aplica",0,0)+IF(AF55="Directo (10%)",AG54*10%,0)</f>
        <v>0</v>
      </c>
      <c r="AH55" s="295" t="s">
        <v>107</v>
      </c>
      <c r="AI55" s="287">
        <f>+IF(AH55="Consultoria (25%)",AI54*25%,0)+IF(AH55="Obra (30%)",AI54*30%,0)+IF(AH55="Directo (20%)",AI54*20%,0)+IF(AH55="No aplica",0,0)+IF(AH55="Directo (10%)",AI54*10%,0)</f>
        <v>0</v>
      </c>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row>
    <row r="56" spans="1:245" s="92" customFormat="1" ht="30.75" hidden="1" thickBot="1" x14ac:dyDescent="0.3">
      <c r="A56" s="444"/>
      <c r="B56" s="294" t="s">
        <v>93</v>
      </c>
      <c r="C56" s="83" t="s">
        <v>97</v>
      </c>
      <c r="D56" s="420"/>
      <c r="E56" s="421"/>
      <c r="F56" s="421"/>
      <c r="G56" s="421"/>
      <c r="H56" s="421"/>
      <c r="I56" s="421"/>
      <c r="J56" s="422"/>
      <c r="K56" s="297">
        <f>+IF(C56="si",K54*10%,0)</f>
        <v>0</v>
      </c>
      <c r="L56" s="295" t="s">
        <v>70</v>
      </c>
      <c r="M56" s="287">
        <f>+IF(L56="si",M54*10%,0)</f>
        <v>0</v>
      </c>
      <c r="N56" s="295" t="s">
        <v>70</v>
      </c>
      <c r="O56" s="287">
        <f>+IF(N56="si",O54*10%,0)</f>
        <v>0</v>
      </c>
      <c r="P56" s="295" t="s">
        <v>70</v>
      </c>
      <c r="Q56" s="287">
        <f>+IF(P56="si",Q54*10%,0)</f>
        <v>0</v>
      </c>
      <c r="R56" s="295" t="s">
        <v>70</v>
      </c>
      <c r="S56" s="287">
        <f>+IF(R56="si",S54*10%,0)</f>
        <v>0</v>
      </c>
      <c r="T56" s="295" t="s">
        <v>70</v>
      </c>
      <c r="U56" s="287">
        <f>+IF(T56="si",U54*10%,0)</f>
        <v>0</v>
      </c>
      <c r="V56" s="295" t="s">
        <v>70</v>
      </c>
      <c r="W56" s="287">
        <f>+IF(V56="si",W54*10%,0)</f>
        <v>0</v>
      </c>
      <c r="X56" s="295" t="s">
        <v>70</v>
      </c>
      <c r="Y56" s="287">
        <f>+IF(X56="si",Y54*10%,0)</f>
        <v>0</v>
      </c>
      <c r="Z56" s="295" t="s">
        <v>70</v>
      </c>
      <c r="AA56" s="287">
        <f>+IF(Z56="si",AA54*10%,0)</f>
        <v>0</v>
      </c>
      <c r="AB56" s="295" t="s">
        <v>70</v>
      </c>
      <c r="AC56" s="287">
        <f>+IF(AB56="si",AC54*10%,0)</f>
        <v>0</v>
      </c>
      <c r="AD56" s="296" t="s">
        <v>70</v>
      </c>
      <c r="AE56" s="288">
        <f>+IF(AD56="si",AE54*10%,0)</f>
        <v>0</v>
      </c>
      <c r="AF56" s="295" t="s">
        <v>70</v>
      </c>
      <c r="AG56" s="287">
        <f>+IF(AF56="si",AG54*10%,0)</f>
        <v>0</v>
      </c>
      <c r="AH56" s="295" t="s">
        <v>70</v>
      </c>
      <c r="AI56" s="287">
        <f>+IF(AH56="si",AI54*10%,0)</f>
        <v>0</v>
      </c>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row>
    <row r="57" spans="1:245" s="92" customFormat="1" ht="30.75" hidden="1" thickBot="1" x14ac:dyDescent="0.3">
      <c r="A57" s="444"/>
      <c r="B57" s="294" t="s">
        <v>94</v>
      </c>
      <c r="C57" s="83" t="s">
        <v>70</v>
      </c>
      <c r="D57" s="583"/>
      <c r="E57" s="584"/>
      <c r="F57" s="584"/>
      <c r="G57" s="584"/>
      <c r="H57" s="584"/>
      <c r="I57" s="584"/>
      <c r="J57" s="585"/>
      <c r="K57" s="297">
        <f>+IF(C57="si",K54*7%,0)</f>
        <v>0</v>
      </c>
      <c r="L57" s="295" t="s">
        <v>70</v>
      </c>
      <c r="M57" s="287">
        <f>+IF(L57="si",M54*7%,0)</f>
        <v>0</v>
      </c>
      <c r="N57" s="295" t="s">
        <v>70</v>
      </c>
      <c r="O57" s="287">
        <f>+IF(N57="si",O54*7%,0)</f>
        <v>0</v>
      </c>
      <c r="P57" s="295" t="s">
        <v>70</v>
      </c>
      <c r="Q57" s="287">
        <f>+IF(P57="si",Q54*7%,0)</f>
        <v>0</v>
      </c>
      <c r="R57" s="295" t="s">
        <v>70</v>
      </c>
      <c r="S57" s="287">
        <f>+IF(R57="si",S54*7%,0)</f>
        <v>0</v>
      </c>
      <c r="T57" s="295" t="s">
        <v>70</v>
      </c>
      <c r="U57" s="287">
        <f>+IF(T57="si",U54*7%,0)</f>
        <v>0</v>
      </c>
      <c r="V57" s="295" t="s">
        <v>70</v>
      </c>
      <c r="W57" s="287">
        <f>+IF(V57="si",W54*7%,0)</f>
        <v>0</v>
      </c>
      <c r="X57" s="295" t="s">
        <v>70</v>
      </c>
      <c r="Y57" s="287">
        <f>+IF(X57="si",Y54*7%,0)</f>
        <v>0</v>
      </c>
      <c r="Z57" s="295" t="s">
        <v>70</v>
      </c>
      <c r="AA57" s="287">
        <f>+IF(Z57="si",AA54*7%,0)</f>
        <v>0</v>
      </c>
      <c r="AB57" s="295" t="s">
        <v>70</v>
      </c>
      <c r="AC57" s="287">
        <f>+IF(AB57="si",AC54*7%,0)</f>
        <v>0</v>
      </c>
      <c r="AD57" s="296" t="s">
        <v>70</v>
      </c>
      <c r="AE57" s="288">
        <f>+IF(AD57="si",AE54*7%,0)</f>
        <v>0</v>
      </c>
      <c r="AF57" s="295" t="s">
        <v>70</v>
      </c>
      <c r="AG57" s="287">
        <f>+IF(AF57="si",AG54*7%,0)</f>
        <v>0</v>
      </c>
      <c r="AH57" s="295" t="s">
        <v>70</v>
      </c>
      <c r="AI57" s="287">
        <f>+IF(AH57="si",AI54*7%,0)</f>
        <v>0</v>
      </c>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c r="FL57" s="84"/>
      <c r="FM57" s="84"/>
      <c r="FN57" s="84"/>
      <c r="FO57" s="84"/>
      <c r="FP57" s="84"/>
      <c r="FQ57" s="84"/>
      <c r="FR57" s="84"/>
      <c r="FS57" s="84"/>
      <c r="FT57" s="84"/>
      <c r="FU57" s="84"/>
      <c r="FV57" s="84"/>
      <c r="FW57" s="84"/>
      <c r="FX57" s="84"/>
      <c r="FY57" s="84"/>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row>
    <row r="58" spans="1:245" s="92" customFormat="1" ht="21.75" hidden="1" customHeight="1" thickBot="1" x14ac:dyDescent="0.3">
      <c r="A58" s="445"/>
      <c r="B58" s="294" t="s">
        <v>95</v>
      </c>
      <c r="C58" s="83" t="s">
        <v>97</v>
      </c>
      <c r="D58" s="583"/>
      <c r="E58" s="584"/>
      <c r="F58" s="584"/>
      <c r="G58" s="584"/>
      <c r="H58" s="584"/>
      <c r="I58" s="584"/>
      <c r="J58" s="585"/>
      <c r="K58" s="273">
        <f>+IF(C58="si",K54*5%,0)</f>
        <v>0</v>
      </c>
      <c r="L58" s="295" t="s">
        <v>70</v>
      </c>
      <c r="M58" s="287">
        <f>+IF(L58="si",M54*5%,0)</f>
        <v>0</v>
      </c>
      <c r="N58" s="295" t="s">
        <v>70</v>
      </c>
      <c r="O58" s="287">
        <f>+IF(N58="si",O54*5%,0)</f>
        <v>0</v>
      </c>
      <c r="P58" s="295" t="s">
        <v>70</v>
      </c>
      <c r="Q58" s="287">
        <f>+IF(P58="si",Q54*5%,0)</f>
        <v>0</v>
      </c>
      <c r="R58" s="295" t="s">
        <v>70</v>
      </c>
      <c r="S58" s="287">
        <f>+IF(R58="si",S54*5%,0)</f>
        <v>0</v>
      </c>
      <c r="T58" s="295" t="s">
        <v>70</v>
      </c>
      <c r="U58" s="287">
        <f>+IF(T58="si",U54*5%,0)</f>
        <v>0</v>
      </c>
      <c r="V58" s="295" t="s">
        <v>70</v>
      </c>
      <c r="W58" s="287">
        <f>+IF(V58="si",W54*5%,0)</f>
        <v>0</v>
      </c>
      <c r="X58" s="295" t="s">
        <v>70</v>
      </c>
      <c r="Y58" s="287">
        <f>+IF(X58="si",Y54*5%,0)</f>
        <v>0</v>
      </c>
      <c r="Z58" s="295" t="s">
        <v>70</v>
      </c>
      <c r="AA58" s="287">
        <f>+IF(Z58="si",AA54*5%,0)</f>
        <v>0</v>
      </c>
      <c r="AB58" s="295" t="s">
        <v>70</v>
      </c>
      <c r="AC58" s="287">
        <f>+IF(AB58="si",AC54*5%,0)</f>
        <v>0</v>
      </c>
      <c r="AD58" s="296" t="s">
        <v>70</v>
      </c>
      <c r="AE58" s="288">
        <f>+IF(AD58="si",AE54*5%,0)</f>
        <v>0</v>
      </c>
      <c r="AF58" s="295" t="s">
        <v>70</v>
      </c>
      <c r="AG58" s="287">
        <f>+IF(AF58="si",AG54*5%,0)</f>
        <v>0</v>
      </c>
      <c r="AH58" s="295" t="s">
        <v>70</v>
      </c>
      <c r="AI58" s="287">
        <f>+IF(AH58="si",AI54*5%,0)</f>
        <v>0</v>
      </c>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row>
    <row r="59" spans="1:245" s="354" customFormat="1" ht="21" hidden="1" customHeight="1" thickBot="1" x14ac:dyDescent="0.3">
      <c r="A59" s="463" t="s">
        <v>102</v>
      </c>
      <c r="B59" s="464"/>
      <c r="C59" s="464"/>
      <c r="D59" s="464"/>
      <c r="E59" s="464"/>
      <c r="F59" s="464"/>
      <c r="G59" s="464"/>
      <c r="H59" s="464"/>
      <c r="I59" s="464"/>
      <c r="J59" s="464"/>
      <c r="K59" s="355">
        <f>SUM(K54:K58)</f>
        <v>0</v>
      </c>
      <c r="L59" s="317"/>
      <c r="M59" s="318">
        <f>SUM(M54:M58)</f>
        <v>0</v>
      </c>
      <c r="N59" s="317"/>
      <c r="O59" s="318">
        <f>SUM(O54:O58)</f>
        <v>0</v>
      </c>
      <c r="P59" s="317"/>
      <c r="Q59" s="318">
        <f>SUM(Q54:Q58)</f>
        <v>0</v>
      </c>
      <c r="R59" s="317"/>
      <c r="S59" s="318">
        <f>SUM(S54:S58)</f>
        <v>0</v>
      </c>
      <c r="T59" s="317"/>
      <c r="U59" s="318">
        <f>SUM(U54:U58)</f>
        <v>0</v>
      </c>
      <c r="V59" s="317"/>
      <c r="W59" s="318">
        <f>SUM(W54:W58)</f>
        <v>0</v>
      </c>
      <c r="X59" s="317"/>
      <c r="Y59" s="318">
        <f>SUM(Y54:Y58)</f>
        <v>0</v>
      </c>
      <c r="Z59" s="317"/>
      <c r="AA59" s="318">
        <f>SUM(AA54:AA58)</f>
        <v>0</v>
      </c>
      <c r="AB59" s="317"/>
      <c r="AC59" s="318">
        <f>SUM(AC54:AC58)</f>
        <v>0</v>
      </c>
      <c r="AD59" s="319"/>
      <c r="AE59" s="327">
        <f>SUM(AE54:AE58)</f>
        <v>0</v>
      </c>
      <c r="AF59" s="317"/>
      <c r="AG59" s="318">
        <f>SUM(AG54:AG58)</f>
        <v>0</v>
      </c>
      <c r="AH59" s="317"/>
      <c r="AI59" s="318">
        <f>SUM(AI54:AI58)</f>
        <v>0</v>
      </c>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CZ59" s="353"/>
      <c r="DA59" s="353"/>
      <c r="DB59" s="353"/>
      <c r="DC59" s="353"/>
      <c r="DD59" s="353"/>
      <c r="DE59" s="353"/>
      <c r="DF59" s="353"/>
      <c r="DG59" s="353"/>
      <c r="DH59" s="353"/>
      <c r="DI59" s="353"/>
      <c r="DJ59" s="353"/>
      <c r="DK59" s="353"/>
      <c r="DL59" s="353"/>
      <c r="DM59" s="353"/>
      <c r="DN59" s="353"/>
      <c r="DO59" s="353"/>
      <c r="DP59" s="353"/>
      <c r="DQ59" s="353"/>
      <c r="DR59" s="353"/>
      <c r="DS59" s="353"/>
      <c r="DT59" s="353"/>
      <c r="DU59" s="353"/>
      <c r="DV59" s="353"/>
      <c r="DW59" s="353"/>
      <c r="DX59" s="353"/>
      <c r="DY59" s="353"/>
      <c r="DZ59" s="353"/>
      <c r="EA59" s="353"/>
      <c r="EB59" s="353"/>
      <c r="EC59" s="353"/>
      <c r="ED59" s="353"/>
      <c r="EE59" s="353"/>
      <c r="EF59" s="353"/>
      <c r="EG59" s="353"/>
      <c r="EH59" s="353"/>
      <c r="EI59" s="353"/>
      <c r="EJ59" s="353"/>
      <c r="EK59" s="353"/>
      <c r="EL59" s="353"/>
      <c r="EM59" s="353"/>
      <c r="EN59" s="353"/>
      <c r="EO59" s="353"/>
      <c r="EP59" s="353"/>
      <c r="EQ59" s="353"/>
      <c r="ER59" s="353"/>
      <c r="ES59" s="353"/>
      <c r="ET59" s="353"/>
      <c r="EU59" s="353"/>
      <c r="EV59" s="353"/>
      <c r="EW59" s="353"/>
      <c r="EX59" s="353"/>
      <c r="EY59" s="353"/>
      <c r="EZ59" s="353"/>
      <c r="FA59" s="353"/>
      <c r="FB59" s="353"/>
      <c r="FC59" s="353"/>
      <c r="FD59" s="353"/>
      <c r="FE59" s="353"/>
      <c r="FF59" s="353"/>
      <c r="FG59" s="353"/>
      <c r="FH59" s="353"/>
      <c r="FI59" s="353"/>
      <c r="FJ59" s="353"/>
      <c r="FK59" s="353"/>
      <c r="FL59" s="353"/>
      <c r="FM59" s="353"/>
      <c r="FN59" s="353"/>
      <c r="FO59" s="353"/>
      <c r="FP59" s="353"/>
      <c r="FQ59" s="353"/>
      <c r="FR59" s="353"/>
      <c r="FS59" s="353"/>
      <c r="FT59" s="353"/>
      <c r="FU59" s="353"/>
      <c r="FV59" s="353"/>
      <c r="FW59" s="353"/>
      <c r="FX59" s="353"/>
      <c r="FY59" s="353"/>
      <c r="FZ59" s="353"/>
      <c r="GA59" s="353"/>
      <c r="GB59" s="353"/>
      <c r="GC59" s="353"/>
      <c r="GD59" s="353"/>
      <c r="GE59" s="353"/>
      <c r="GF59" s="353"/>
      <c r="GG59" s="353"/>
      <c r="GH59" s="353"/>
      <c r="GI59" s="353"/>
      <c r="GJ59" s="353"/>
      <c r="GK59" s="353"/>
      <c r="GL59" s="353"/>
      <c r="GM59" s="353"/>
      <c r="GN59" s="353"/>
      <c r="GO59" s="353"/>
      <c r="GP59" s="353"/>
      <c r="GQ59" s="353"/>
      <c r="GR59" s="353"/>
      <c r="GS59" s="353"/>
      <c r="GT59" s="353"/>
      <c r="GU59" s="353"/>
      <c r="GV59" s="353"/>
      <c r="GW59" s="353"/>
      <c r="GX59" s="353"/>
      <c r="GY59" s="353"/>
      <c r="GZ59" s="353"/>
      <c r="HA59" s="353"/>
      <c r="HB59" s="353"/>
      <c r="HC59" s="353"/>
      <c r="HD59" s="353"/>
      <c r="HE59" s="353"/>
      <c r="HF59" s="353"/>
      <c r="HG59" s="353"/>
      <c r="HH59" s="353"/>
      <c r="HI59" s="353"/>
      <c r="HJ59" s="353"/>
      <c r="HK59" s="353"/>
      <c r="HL59" s="353"/>
      <c r="HM59" s="353"/>
      <c r="HN59" s="353"/>
      <c r="HO59" s="353"/>
      <c r="HP59" s="353"/>
      <c r="HQ59" s="353"/>
      <c r="HR59" s="353"/>
      <c r="HS59" s="353"/>
      <c r="HT59" s="353"/>
      <c r="HU59" s="353"/>
      <c r="HV59" s="353"/>
      <c r="HW59" s="353"/>
      <c r="HX59" s="353"/>
      <c r="HY59" s="353"/>
      <c r="HZ59" s="353"/>
      <c r="IA59" s="353"/>
      <c r="IB59" s="353"/>
      <c r="IC59" s="353"/>
      <c r="ID59" s="353"/>
      <c r="IE59" s="353"/>
      <c r="IF59" s="353"/>
      <c r="IG59" s="353"/>
      <c r="IH59" s="353"/>
      <c r="II59" s="353"/>
      <c r="IJ59" s="353"/>
      <c r="IK59" s="353"/>
    </row>
    <row r="60" spans="1:245" s="92" customFormat="1" ht="44.25" hidden="1" customHeight="1" thickBot="1" x14ac:dyDescent="0.3">
      <c r="A60" s="443" t="s">
        <v>8</v>
      </c>
      <c r="B60" s="100" t="s">
        <v>12</v>
      </c>
      <c r="C60" s="100" t="s">
        <v>83</v>
      </c>
      <c r="D60" s="348">
        <v>2</v>
      </c>
      <c r="E60" s="83">
        <v>10</v>
      </c>
      <c r="F60" s="294" t="str">
        <f>VLOOKUP(E60,HONORARIOS!$A$5:$E$25,2,0)</f>
        <v>TITULO PROFESIONAL DESDE UNO (1) HASTA TRES (3) AÑOS DE EXPERIENCIA PROFESIONAL</v>
      </c>
      <c r="G60" s="83">
        <v>0</v>
      </c>
      <c r="H60" s="356">
        <f>VLOOKUP(E60,HONORARIOS!A5:G25,5,0)</f>
        <v>4827916.5</v>
      </c>
      <c r="I60" s="273">
        <f>+H60*96</f>
        <v>463479984</v>
      </c>
      <c r="J60" s="83">
        <v>0</v>
      </c>
      <c r="K60" s="273">
        <f>+I60*J60</f>
        <v>0</v>
      </c>
      <c r="L60" s="286"/>
      <c r="M60" s="287"/>
      <c r="N60" s="324"/>
      <c r="O60" s="287"/>
      <c r="P60" s="324"/>
      <c r="Q60" s="287"/>
      <c r="R60" s="324"/>
      <c r="S60" s="287"/>
      <c r="T60" s="324"/>
      <c r="U60" s="287"/>
      <c r="V60" s="324"/>
      <c r="W60" s="287"/>
      <c r="X60" s="324"/>
      <c r="Y60" s="287"/>
      <c r="Z60" s="324"/>
      <c r="AA60" s="287"/>
      <c r="AB60" s="324"/>
      <c r="AC60" s="287"/>
      <c r="AD60" s="288"/>
      <c r="AE60" s="288"/>
      <c r="AF60" s="324"/>
      <c r="AG60" s="287"/>
      <c r="AH60" s="324"/>
      <c r="AI60" s="287"/>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row>
    <row r="61" spans="1:245" s="354" customFormat="1" ht="16.5" hidden="1" customHeight="1" thickBot="1" x14ac:dyDescent="0.3">
      <c r="A61" s="444"/>
      <c r="B61" s="289" t="s">
        <v>71</v>
      </c>
      <c r="C61" s="418"/>
      <c r="D61" s="418"/>
      <c r="E61" s="418"/>
      <c r="F61" s="418"/>
      <c r="G61" s="418"/>
      <c r="H61" s="418"/>
      <c r="I61" s="418"/>
      <c r="J61" s="418"/>
      <c r="K61" s="352">
        <f>SUM(K60)</f>
        <v>0</v>
      </c>
      <c r="L61" s="291" t="s">
        <v>103</v>
      </c>
      <c r="M61" s="292">
        <f>+K61*M50</f>
        <v>0</v>
      </c>
      <c r="N61" s="293" t="s">
        <v>103</v>
      </c>
      <c r="O61" s="292">
        <f>+$K$61*O50</f>
        <v>0</v>
      </c>
      <c r="P61" s="293" t="s">
        <v>103</v>
      </c>
      <c r="Q61" s="292">
        <f>+$K$61*Q50</f>
        <v>0</v>
      </c>
      <c r="R61" s="293" t="s">
        <v>103</v>
      </c>
      <c r="S61" s="292">
        <f>+$K$61*S50</f>
        <v>0</v>
      </c>
      <c r="T61" s="293" t="s">
        <v>103</v>
      </c>
      <c r="U61" s="292">
        <f>+$K$61*U50</f>
        <v>0</v>
      </c>
      <c r="V61" s="293" t="s">
        <v>103</v>
      </c>
      <c r="W61" s="292">
        <f>+$K$61*W50</f>
        <v>0</v>
      </c>
      <c r="X61" s="293" t="s">
        <v>103</v>
      </c>
      <c r="Y61" s="292">
        <f>+$K$61*Y50</f>
        <v>0</v>
      </c>
      <c r="Z61" s="293" t="s">
        <v>103</v>
      </c>
      <c r="AA61" s="292">
        <f>+$K$61*AA50</f>
        <v>0</v>
      </c>
      <c r="AB61" s="293" t="s">
        <v>103</v>
      </c>
      <c r="AC61" s="292">
        <f>+$K$61*AC50</f>
        <v>0</v>
      </c>
      <c r="AD61" s="293" t="s">
        <v>103</v>
      </c>
      <c r="AE61" s="292">
        <f>+$K$61*AE50</f>
        <v>0</v>
      </c>
      <c r="AF61" s="293" t="s">
        <v>103</v>
      </c>
      <c r="AG61" s="292">
        <f>+$K$61*AG50</f>
        <v>0</v>
      </c>
      <c r="AH61" s="293" t="s">
        <v>103</v>
      </c>
      <c r="AI61" s="292">
        <f>+$K$61*AI50</f>
        <v>0</v>
      </c>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3"/>
      <c r="CW61" s="353"/>
      <c r="CX61" s="353"/>
      <c r="CY61" s="353"/>
      <c r="CZ61" s="353"/>
      <c r="DA61" s="353"/>
      <c r="DB61" s="353"/>
      <c r="DC61" s="353"/>
      <c r="DD61" s="353"/>
      <c r="DE61" s="353"/>
      <c r="DF61" s="353"/>
      <c r="DG61" s="353"/>
      <c r="DH61" s="353"/>
      <c r="DI61" s="353"/>
      <c r="DJ61" s="353"/>
      <c r="DK61" s="353"/>
      <c r="DL61" s="353"/>
      <c r="DM61" s="353"/>
      <c r="DN61" s="353"/>
      <c r="DO61" s="353"/>
      <c r="DP61" s="353"/>
      <c r="DQ61" s="353"/>
      <c r="DR61" s="353"/>
      <c r="DS61" s="353"/>
      <c r="DT61" s="353"/>
      <c r="DU61" s="353"/>
      <c r="DV61" s="353"/>
      <c r="DW61" s="353"/>
      <c r="DX61" s="353"/>
      <c r="DY61" s="353"/>
      <c r="DZ61" s="353"/>
      <c r="EA61" s="353"/>
      <c r="EB61" s="353"/>
      <c r="EC61" s="353"/>
      <c r="ED61" s="353"/>
      <c r="EE61" s="353"/>
      <c r="EF61" s="353"/>
      <c r="EG61" s="353"/>
      <c r="EH61" s="353"/>
      <c r="EI61" s="353"/>
      <c r="EJ61" s="353"/>
      <c r="EK61" s="353"/>
      <c r="EL61" s="353"/>
      <c r="EM61" s="353"/>
      <c r="EN61" s="353"/>
      <c r="EO61" s="353"/>
      <c r="EP61" s="353"/>
      <c r="EQ61" s="353"/>
      <c r="ER61" s="353"/>
      <c r="ES61" s="353"/>
      <c r="ET61" s="353"/>
      <c r="EU61" s="353"/>
      <c r="EV61" s="353"/>
      <c r="EW61" s="353"/>
      <c r="EX61" s="353"/>
      <c r="EY61" s="353"/>
      <c r="EZ61" s="353"/>
      <c r="FA61" s="353"/>
      <c r="FB61" s="353"/>
      <c r="FC61" s="353"/>
      <c r="FD61" s="353"/>
      <c r="FE61" s="353"/>
      <c r="FF61" s="353"/>
      <c r="FG61" s="353"/>
      <c r="FH61" s="353"/>
      <c r="FI61" s="353"/>
      <c r="FJ61" s="353"/>
      <c r="FK61" s="353"/>
      <c r="FL61" s="353"/>
      <c r="FM61" s="353"/>
      <c r="FN61" s="353"/>
      <c r="FO61" s="353"/>
      <c r="FP61" s="353"/>
      <c r="FQ61" s="353"/>
      <c r="FR61" s="353"/>
      <c r="FS61" s="353"/>
      <c r="FT61" s="353"/>
      <c r="FU61" s="353"/>
      <c r="FV61" s="353"/>
      <c r="FW61" s="353"/>
      <c r="FX61" s="353"/>
      <c r="FY61" s="353"/>
      <c r="FZ61" s="353"/>
      <c r="GA61" s="353"/>
      <c r="GB61" s="353"/>
      <c r="GC61" s="353"/>
      <c r="GD61" s="353"/>
      <c r="GE61" s="353"/>
      <c r="GF61" s="353"/>
      <c r="GG61" s="353"/>
      <c r="GH61" s="353"/>
      <c r="GI61" s="353"/>
      <c r="GJ61" s="353"/>
      <c r="GK61" s="353"/>
      <c r="GL61" s="353"/>
      <c r="GM61" s="353"/>
      <c r="GN61" s="353"/>
      <c r="GO61" s="353"/>
      <c r="GP61" s="353"/>
      <c r="GQ61" s="353"/>
      <c r="GR61" s="353"/>
      <c r="GS61" s="353"/>
      <c r="GT61" s="353"/>
      <c r="GU61" s="353"/>
      <c r="GV61" s="353"/>
      <c r="GW61" s="353"/>
      <c r="GX61" s="353"/>
      <c r="GY61" s="353"/>
      <c r="GZ61" s="353"/>
      <c r="HA61" s="353"/>
      <c r="HB61" s="353"/>
      <c r="HC61" s="353"/>
      <c r="HD61" s="353"/>
      <c r="HE61" s="353"/>
      <c r="HF61" s="353"/>
      <c r="HG61" s="353"/>
      <c r="HH61" s="353"/>
      <c r="HI61" s="353"/>
      <c r="HJ61" s="353"/>
      <c r="HK61" s="353"/>
      <c r="HL61" s="353"/>
      <c r="HM61" s="353"/>
      <c r="HN61" s="353"/>
      <c r="HO61" s="353"/>
      <c r="HP61" s="353"/>
      <c r="HQ61" s="353"/>
      <c r="HR61" s="353"/>
      <c r="HS61" s="353"/>
      <c r="HT61" s="353"/>
      <c r="HU61" s="353"/>
      <c r="HV61" s="353"/>
      <c r="HW61" s="353"/>
      <c r="HX61" s="353"/>
      <c r="HY61" s="353"/>
      <c r="HZ61" s="353"/>
      <c r="IA61" s="353"/>
      <c r="IB61" s="353"/>
      <c r="IC61" s="353"/>
      <c r="ID61" s="353"/>
      <c r="IE61" s="353"/>
      <c r="IF61" s="353"/>
      <c r="IG61" s="353"/>
      <c r="IH61" s="353"/>
      <c r="II61" s="353"/>
      <c r="IJ61" s="353"/>
      <c r="IK61" s="353"/>
    </row>
    <row r="62" spans="1:245" s="92" customFormat="1" ht="30.75" hidden="1" thickBot="1" x14ac:dyDescent="0.3">
      <c r="A62" s="444"/>
      <c r="B62" s="82" t="s">
        <v>92</v>
      </c>
      <c r="C62" s="83" t="s">
        <v>99</v>
      </c>
      <c r="D62" s="420"/>
      <c r="E62" s="421"/>
      <c r="F62" s="421"/>
      <c r="G62" s="421"/>
      <c r="H62" s="421"/>
      <c r="I62" s="421"/>
      <c r="J62" s="422"/>
      <c r="K62" s="297">
        <f>+IF(C62="Consultoria (25%)",K61*25%,0)+IF(C62="Obra (30%)",K61*30%,0)+IF(C62="Directo (20%)",K61*20%,0)+IF(C62="No aplica",0,0)+IF(C62="Directo (10%)",K61*10%,0)</f>
        <v>0</v>
      </c>
      <c r="L62" s="295" t="s">
        <v>107</v>
      </c>
      <c r="M62" s="287">
        <f>+IF(L62="Consultoria (25%)",M61*25%,0)+IF(L62="Obra (30%)",M61*30%,0)+IF(L62="Directo (20%)",M61*20%,0)+IF(L62="No aplica",0,0)+IF(L62="Directo (10%)",M61*10%,0)</f>
        <v>0</v>
      </c>
      <c r="N62" s="295" t="s">
        <v>107</v>
      </c>
      <c r="O62" s="287">
        <f>+IF(N62="Consultoria (25%)",O61*25%,0)+IF(N62="Obra (30%)",O61*30%,0)+IF(N62="Directo (20%)",O61*20%,0)+IF(N62="No aplica",0,0)+IF(N62="Directo (10%)",O61*10%,0)</f>
        <v>0</v>
      </c>
      <c r="P62" s="295" t="s">
        <v>107</v>
      </c>
      <c r="Q62" s="287">
        <f>+IF(P62="Consultoria (25%)",Q61*25%,0)+IF(P62="Obra (30%)",Q61*30%,0)+IF(P62="Directo (20%)",Q61*20%,0)+IF(P62="No aplica",0,0)+IF(P62="Directo (10%)",Q61*10%,0)</f>
        <v>0</v>
      </c>
      <c r="R62" s="295" t="s">
        <v>107</v>
      </c>
      <c r="S62" s="287">
        <f>+IF(R62="Consultoria (25%)",S61*25%,0)+IF(R62="Obra (30%)",S61*30%,0)+IF(R62="Directo (20%)",S61*20%,0)+IF(R62="No aplica",0,0)+IF(R62="Directo (10%)",S61*10%,0)</f>
        <v>0</v>
      </c>
      <c r="T62" s="295" t="s">
        <v>107</v>
      </c>
      <c r="U62" s="287">
        <f>+IF(T62="Consultoria (25%)",U61*25%,0)+IF(T62="Obra (30%)",U61*30%,0)+IF(T62="Directo (20%)",U61*20%,0)+IF(T62="No aplica",0,0)+IF(T62="Directo (10%)",U61*10%,0)</f>
        <v>0</v>
      </c>
      <c r="V62" s="295" t="s">
        <v>107</v>
      </c>
      <c r="W62" s="287">
        <f>+IF(V62="Consultoria (25%)",W61*25%,0)+IF(V62="Obra (30%)",W61*30%,0)+IF(V62="Directo (20%)",W61*20%,0)+IF(V62="No aplica",0,0)+IF(V62="Directo (10%)",W61*10%,0)</f>
        <v>0</v>
      </c>
      <c r="X62" s="295" t="s">
        <v>107</v>
      </c>
      <c r="Y62" s="287">
        <f>+IF(X62="Consultoria (25%)",Y61*25%,0)+IF(X62="Obra (30%)",Y61*30%,0)+IF(X62="Directo (20%)",Y61*20%,0)+IF(X62="No aplica",0,0)+IF(X62="Directo (10%)",Y61*10%,0)</f>
        <v>0</v>
      </c>
      <c r="Z62" s="295" t="s">
        <v>107</v>
      </c>
      <c r="AA62" s="287">
        <f>+IF(Z62="Consultoria (25%)",AA61*25%,0)+IF(Z62="Obra (30%)",AA61*30%,0)+IF(Z62="Directo (20%)",AA61*20%,0)+IF(Z62="No aplica",0,0)+IF(Z62="Directo (10%)",AA61*10%,0)</f>
        <v>0</v>
      </c>
      <c r="AB62" s="295" t="s">
        <v>107</v>
      </c>
      <c r="AC62" s="287">
        <f>+IF(AB62="Consultoria (25%)",AC61*25%,0)+IF(AB62="Obra (30%)",AC61*30%,0)+IF(AB62="Directo (20%)",AC61*20%,0)+IF(AB62="No aplica",0,0)+IF(AB62="Directo (10%)",AC61*10%,0)</f>
        <v>0</v>
      </c>
      <c r="AD62" s="296" t="s">
        <v>107</v>
      </c>
      <c r="AE62" s="288">
        <f>+IF(AD62="Consultoria (25%)",AE61*25%,0)+IF(AD62="Obra (30%)",AE61*30%,0)+IF(AD62="Directo (20%)",AE61*20%,0)+IF(AD62="No aplica",0,0)+IF(AD62="Directo (10%)",AE61*10%,0)</f>
        <v>0</v>
      </c>
      <c r="AF62" s="295" t="s">
        <v>107</v>
      </c>
      <c r="AG62" s="287">
        <f>+IF(AF62="Consultoria (25%)",AG61*25%,0)+IF(AF62="Obra (30%)",AG61*30%,0)+IF(AF62="Directo (20%)",AG61*20%,0)+IF(AF62="No aplica",0,0)+IF(AF62="Directo (10%)",AG61*10%,0)</f>
        <v>0</v>
      </c>
      <c r="AH62" s="295" t="s">
        <v>107</v>
      </c>
      <c r="AI62" s="287">
        <f>+IF(AH62="Consultoria (25%)",AI61*25%,0)+IF(AH62="Obra (30%)",AI61*30%,0)+IF(AH62="Directo (20%)",AI61*20%,0)+IF(AH62="No aplica",0,0)+IF(AH62="Directo (10%)",AI61*10%,0)</f>
        <v>0</v>
      </c>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row>
    <row r="63" spans="1:245" s="92" customFormat="1" ht="30.75" hidden="1" thickBot="1" x14ac:dyDescent="0.3">
      <c r="A63" s="444"/>
      <c r="B63" s="82" t="s">
        <v>93</v>
      </c>
      <c r="C63" s="83" t="s">
        <v>97</v>
      </c>
      <c r="D63" s="420"/>
      <c r="E63" s="421"/>
      <c r="F63" s="421"/>
      <c r="G63" s="421"/>
      <c r="H63" s="421"/>
      <c r="I63" s="421"/>
      <c r="J63" s="422"/>
      <c r="K63" s="297">
        <f>+IF(C63="si",K61*10%,0)</f>
        <v>0</v>
      </c>
      <c r="L63" s="295" t="s">
        <v>70</v>
      </c>
      <c r="M63" s="287">
        <f>+IF(L63="si",M61*10%,0)</f>
        <v>0</v>
      </c>
      <c r="N63" s="295" t="s">
        <v>70</v>
      </c>
      <c r="O63" s="287">
        <f>+IF(N63="si",O61*10%,0)</f>
        <v>0</v>
      </c>
      <c r="P63" s="295" t="s">
        <v>70</v>
      </c>
      <c r="Q63" s="287">
        <f>+IF(P63="si",Q61*10%,0)</f>
        <v>0</v>
      </c>
      <c r="R63" s="295" t="s">
        <v>70</v>
      </c>
      <c r="S63" s="287">
        <f>+IF(R63="si",S61*10%,0)</f>
        <v>0</v>
      </c>
      <c r="T63" s="295" t="s">
        <v>70</v>
      </c>
      <c r="U63" s="287">
        <f>+IF(T63="si",U61*10%,0)</f>
        <v>0</v>
      </c>
      <c r="V63" s="295" t="s">
        <v>70</v>
      </c>
      <c r="W63" s="287">
        <f>+IF(V63="si",W61*10%,0)</f>
        <v>0</v>
      </c>
      <c r="X63" s="295" t="s">
        <v>70</v>
      </c>
      <c r="Y63" s="287">
        <f>+IF(X63="si",Y61*10%,0)</f>
        <v>0</v>
      </c>
      <c r="Z63" s="295" t="s">
        <v>70</v>
      </c>
      <c r="AA63" s="287">
        <f>+IF(Z63="si",AA61*10%,0)</f>
        <v>0</v>
      </c>
      <c r="AB63" s="295" t="s">
        <v>70</v>
      </c>
      <c r="AC63" s="287">
        <f>+IF(AB63="si",AC61*10%,0)</f>
        <v>0</v>
      </c>
      <c r="AD63" s="296" t="s">
        <v>70</v>
      </c>
      <c r="AE63" s="288">
        <f>+IF(AD63="si",AE61*10%,0)</f>
        <v>0</v>
      </c>
      <c r="AF63" s="295" t="s">
        <v>70</v>
      </c>
      <c r="AG63" s="287">
        <f>+IF(AF63="si",AG61*10%,0)</f>
        <v>0</v>
      </c>
      <c r="AH63" s="295" t="s">
        <v>70</v>
      </c>
      <c r="AI63" s="287">
        <f>+IF(AH63="si",AI61*10%,0)</f>
        <v>0</v>
      </c>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row>
    <row r="64" spans="1:245" s="92" customFormat="1" ht="30.75" hidden="1" thickBot="1" x14ac:dyDescent="0.3">
      <c r="A64" s="444"/>
      <c r="B64" s="82" t="s">
        <v>94</v>
      </c>
      <c r="C64" s="83" t="s">
        <v>97</v>
      </c>
      <c r="D64" s="583"/>
      <c r="E64" s="584"/>
      <c r="F64" s="584"/>
      <c r="G64" s="584"/>
      <c r="H64" s="584"/>
      <c r="I64" s="584"/>
      <c r="J64" s="585"/>
      <c r="K64" s="297">
        <f>+IF(C64="si",K61*7%,0)</f>
        <v>0</v>
      </c>
      <c r="L64" s="295" t="s">
        <v>70</v>
      </c>
      <c r="M64" s="287">
        <f>+IF(L64="si",M61*7%,0)</f>
        <v>0</v>
      </c>
      <c r="N64" s="295" t="s">
        <v>70</v>
      </c>
      <c r="O64" s="287">
        <f>+IF(N64="si",O61*7%,0)</f>
        <v>0</v>
      </c>
      <c r="P64" s="295" t="s">
        <v>70</v>
      </c>
      <c r="Q64" s="287">
        <f>+IF(P64="si",Q61*7%,0)</f>
        <v>0</v>
      </c>
      <c r="R64" s="295" t="s">
        <v>70</v>
      </c>
      <c r="S64" s="287">
        <f>+IF(R64="si",S61*7%,0)</f>
        <v>0</v>
      </c>
      <c r="T64" s="295" t="s">
        <v>70</v>
      </c>
      <c r="U64" s="287">
        <f>+IF(T64="si",U61*7%,0)</f>
        <v>0</v>
      </c>
      <c r="V64" s="295" t="s">
        <v>70</v>
      </c>
      <c r="W64" s="287">
        <f>+IF(V64="si",W61*7%,0)</f>
        <v>0</v>
      </c>
      <c r="X64" s="295" t="s">
        <v>70</v>
      </c>
      <c r="Y64" s="287">
        <f>+IF(X64="si",Y61*7%,0)</f>
        <v>0</v>
      </c>
      <c r="Z64" s="295" t="s">
        <v>70</v>
      </c>
      <c r="AA64" s="287">
        <f>+IF(Z64="si",AA61*7%,0)</f>
        <v>0</v>
      </c>
      <c r="AB64" s="295" t="s">
        <v>70</v>
      </c>
      <c r="AC64" s="287">
        <f>+IF(AB64="si",AC61*7%,0)</f>
        <v>0</v>
      </c>
      <c r="AD64" s="296" t="s">
        <v>70</v>
      </c>
      <c r="AE64" s="288">
        <f>+IF(AD64="si",AE61*7%,0)</f>
        <v>0</v>
      </c>
      <c r="AF64" s="295" t="s">
        <v>70</v>
      </c>
      <c r="AG64" s="287">
        <f>+IF(AF64="si",AG61*7%,0)</f>
        <v>0</v>
      </c>
      <c r="AH64" s="295" t="s">
        <v>70</v>
      </c>
      <c r="AI64" s="287">
        <f>+IF(AH64="si",AI61*7%,0)</f>
        <v>0</v>
      </c>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row>
    <row r="65" spans="1:245" s="92" customFormat="1" ht="21" hidden="1" customHeight="1" thickBot="1" x14ac:dyDescent="0.3">
      <c r="A65" s="445"/>
      <c r="B65" s="82" t="s">
        <v>95</v>
      </c>
      <c r="C65" s="83" t="s">
        <v>97</v>
      </c>
      <c r="D65" s="583"/>
      <c r="E65" s="584"/>
      <c r="F65" s="584"/>
      <c r="G65" s="584"/>
      <c r="H65" s="584"/>
      <c r="I65" s="584"/>
      <c r="J65" s="585"/>
      <c r="K65" s="273">
        <f>+IF(C65="si",K61*5%,0)</f>
        <v>0</v>
      </c>
      <c r="L65" s="295" t="s">
        <v>70</v>
      </c>
      <c r="M65" s="287">
        <f>+IF(L65="si",M61*5%,0)</f>
        <v>0</v>
      </c>
      <c r="N65" s="295" t="s">
        <v>70</v>
      </c>
      <c r="O65" s="287">
        <f>+IF(N65="si",O61*5%,0)</f>
        <v>0</v>
      </c>
      <c r="P65" s="295" t="s">
        <v>70</v>
      </c>
      <c r="Q65" s="287">
        <f>+IF(P65="si",Q61*5%,0)</f>
        <v>0</v>
      </c>
      <c r="R65" s="295" t="s">
        <v>70</v>
      </c>
      <c r="S65" s="287">
        <f>+IF(R65="si",S61*5%,0)</f>
        <v>0</v>
      </c>
      <c r="T65" s="295" t="s">
        <v>70</v>
      </c>
      <c r="U65" s="287">
        <f>+IF(T65="si",U61*5%,0)</f>
        <v>0</v>
      </c>
      <c r="V65" s="295" t="s">
        <v>70</v>
      </c>
      <c r="W65" s="287">
        <f>+IF(V65="si",W61*5%,0)</f>
        <v>0</v>
      </c>
      <c r="X65" s="295" t="s">
        <v>70</v>
      </c>
      <c r="Y65" s="287">
        <f>+IF(X65="si",Y61*5%,0)</f>
        <v>0</v>
      </c>
      <c r="Z65" s="295" t="s">
        <v>70</v>
      </c>
      <c r="AA65" s="287">
        <f>+IF(Z65="si",AA61*5%,0)</f>
        <v>0</v>
      </c>
      <c r="AB65" s="295" t="s">
        <v>70</v>
      </c>
      <c r="AC65" s="287">
        <f>+IF(AB65="si",AC61*5%,0)</f>
        <v>0</v>
      </c>
      <c r="AD65" s="296" t="s">
        <v>70</v>
      </c>
      <c r="AE65" s="288">
        <f>+IF(AD65="si",AE61*5%,0)</f>
        <v>0</v>
      </c>
      <c r="AF65" s="295" t="s">
        <v>70</v>
      </c>
      <c r="AG65" s="287">
        <f>+IF(AF65="si",AG61*5%,0)</f>
        <v>0</v>
      </c>
      <c r="AH65" s="295" t="s">
        <v>70</v>
      </c>
      <c r="AI65" s="287">
        <f>+IF(AH65="si",AI61*5%,0)</f>
        <v>0</v>
      </c>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row>
    <row r="66" spans="1:245" s="92" customFormat="1" ht="16.5" hidden="1" customHeight="1" x14ac:dyDescent="0.25">
      <c r="A66" s="453" t="s">
        <v>102</v>
      </c>
      <c r="B66" s="454"/>
      <c r="C66" s="454"/>
      <c r="D66" s="454"/>
      <c r="E66" s="454"/>
      <c r="F66" s="454"/>
      <c r="G66" s="454"/>
      <c r="H66" s="454"/>
      <c r="I66" s="454"/>
      <c r="J66" s="454"/>
      <c r="K66" s="298">
        <f>SUM(K61:K65)</f>
        <v>0</v>
      </c>
      <c r="L66" s="299"/>
      <c r="M66" s="300">
        <f>SUM(M61:M65)</f>
        <v>0</v>
      </c>
      <c r="N66" s="299"/>
      <c r="O66" s="300">
        <f>SUM(O61:O65)</f>
        <v>0</v>
      </c>
      <c r="P66" s="299"/>
      <c r="Q66" s="300">
        <f>SUM(Q61:Q65)</f>
        <v>0</v>
      </c>
      <c r="R66" s="299"/>
      <c r="S66" s="300">
        <f>SUM(S61:S65)</f>
        <v>0</v>
      </c>
      <c r="T66" s="299"/>
      <c r="U66" s="300">
        <f>SUM(U61:U65)</f>
        <v>0</v>
      </c>
      <c r="V66" s="299"/>
      <c r="W66" s="300">
        <f>SUM(W61:W65)</f>
        <v>0</v>
      </c>
      <c r="X66" s="299"/>
      <c r="Y66" s="300">
        <f>SUM(Y61:Y65)</f>
        <v>0</v>
      </c>
      <c r="Z66" s="299"/>
      <c r="AA66" s="300">
        <f>SUM(AA61:AA65)</f>
        <v>0</v>
      </c>
      <c r="AB66" s="299"/>
      <c r="AC66" s="300">
        <f>SUM(AC61:AC65)</f>
        <v>0</v>
      </c>
      <c r="AD66" s="301"/>
      <c r="AE66" s="303">
        <f>SUM(AE61:AE65)</f>
        <v>0</v>
      </c>
      <c r="AF66" s="299"/>
      <c r="AG66" s="300">
        <f>SUM(AG61:AG65)</f>
        <v>0</v>
      </c>
      <c r="AH66" s="299"/>
      <c r="AI66" s="300">
        <f>SUM(AI61:AI65)</f>
        <v>0</v>
      </c>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row>
    <row r="67" spans="1:245" s="84" customFormat="1" ht="16.5" hidden="1" customHeight="1" x14ac:dyDescent="0.25">
      <c r="A67" s="450" t="s">
        <v>5</v>
      </c>
      <c r="B67" s="450"/>
      <c r="C67" s="450"/>
      <c r="D67" s="450"/>
      <c r="E67" s="450"/>
      <c r="F67" s="450"/>
      <c r="G67" s="450"/>
      <c r="H67" s="450"/>
      <c r="I67" s="450"/>
      <c r="J67" s="450"/>
      <c r="K67" s="302">
        <f>+K59+K66</f>
        <v>0</v>
      </c>
      <c r="L67" s="303"/>
      <c r="M67" s="303">
        <f>+M59+M66</f>
        <v>0</v>
      </c>
      <c r="N67" s="303"/>
      <c r="O67" s="303">
        <f t="shared" ref="O67:AI67" si="1">+O59+O66</f>
        <v>0</v>
      </c>
      <c r="P67" s="303"/>
      <c r="Q67" s="303">
        <f t="shared" si="1"/>
        <v>0</v>
      </c>
      <c r="R67" s="303"/>
      <c r="S67" s="303">
        <f t="shared" si="1"/>
        <v>0</v>
      </c>
      <c r="T67" s="303"/>
      <c r="U67" s="303">
        <f t="shared" si="1"/>
        <v>0</v>
      </c>
      <c r="V67" s="303"/>
      <c r="W67" s="303">
        <f t="shared" si="1"/>
        <v>0</v>
      </c>
      <c r="X67" s="303"/>
      <c r="Y67" s="303">
        <f t="shared" si="1"/>
        <v>0</v>
      </c>
      <c r="Z67" s="303"/>
      <c r="AA67" s="303">
        <f t="shared" si="1"/>
        <v>0</v>
      </c>
      <c r="AB67" s="303"/>
      <c r="AC67" s="303">
        <f t="shared" si="1"/>
        <v>0</v>
      </c>
      <c r="AD67" s="303"/>
      <c r="AE67" s="303">
        <f t="shared" si="1"/>
        <v>0</v>
      </c>
      <c r="AF67" s="303"/>
      <c r="AG67" s="303">
        <f t="shared" si="1"/>
        <v>0</v>
      </c>
      <c r="AH67" s="303"/>
      <c r="AI67" s="303">
        <f t="shared" si="1"/>
        <v>0</v>
      </c>
    </row>
    <row r="68" spans="1:245" s="84" customFormat="1" ht="16.5" hidden="1" customHeight="1" x14ac:dyDescent="0.25">
      <c r="B68" s="344"/>
      <c r="C68" s="344"/>
      <c r="D68" s="344"/>
      <c r="E68" s="296"/>
      <c r="F68" s="345"/>
      <c r="I68" s="346"/>
      <c r="J68" s="346"/>
      <c r="K68" s="304"/>
      <c r="L68" s="304"/>
    </row>
    <row r="69" spans="1:245" s="84" customFormat="1" ht="15" hidden="1" customHeight="1" thickBot="1" x14ac:dyDescent="0.3">
      <c r="A69" s="343"/>
      <c r="B69" s="344"/>
      <c r="C69" s="344"/>
      <c r="D69" s="344"/>
      <c r="E69" s="296"/>
      <c r="F69" s="345"/>
      <c r="K69" s="305"/>
      <c r="L69" s="305"/>
    </row>
    <row r="70" spans="1:245" s="92" customFormat="1" ht="15.75" hidden="1" customHeight="1" thickBot="1" x14ac:dyDescent="0.3">
      <c r="A70" s="602" t="s">
        <v>9</v>
      </c>
      <c r="B70" s="602"/>
      <c r="C70" s="602"/>
      <c r="D70" s="602"/>
      <c r="E70" s="602"/>
      <c r="F70" s="602"/>
      <c r="G70" s="602"/>
      <c r="H70" s="602"/>
      <c r="I70" s="602"/>
      <c r="J70" s="602"/>
      <c r="K70" s="602"/>
      <c r="L70" s="306"/>
      <c r="M70" s="307">
        <v>1.0328832752791366</v>
      </c>
      <c r="N70" s="308"/>
      <c r="O70" s="307">
        <v>1.0667309266444205</v>
      </c>
      <c r="P70" s="308"/>
      <c r="Q70" s="307">
        <v>1.1007752334453451</v>
      </c>
      <c r="R70" s="308"/>
      <c r="S70" s="307">
        <v>1.1359444285376925</v>
      </c>
      <c r="T70" s="308"/>
      <c r="U70" s="307">
        <v>1.1718378943935353</v>
      </c>
      <c r="V70" s="308"/>
      <c r="W70" s="307">
        <v>1.2085196208340565</v>
      </c>
      <c r="X70" s="308"/>
      <c r="Y70" s="307">
        <v>1.2457877968277771</v>
      </c>
      <c r="Z70" s="308"/>
      <c r="AA70" s="307">
        <v>1.2836019905610632</v>
      </c>
      <c r="AB70" s="308"/>
      <c r="AC70" s="307">
        <v>1.3224442401340015</v>
      </c>
      <c r="AD70" s="308"/>
      <c r="AE70" s="307">
        <v>1.3631619032051636</v>
      </c>
      <c r="AF70" s="308"/>
      <c r="AG70" s="307">
        <v>1.4043449669096169</v>
      </c>
      <c r="AH70" s="308"/>
      <c r="AI70" s="307">
        <v>1.4471811771038039</v>
      </c>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row>
    <row r="71" spans="1:245" s="92" customFormat="1" ht="60.75" hidden="1" thickBot="1" x14ac:dyDescent="0.3">
      <c r="A71" s="309" t="s">
        <v>3</v>
      </c>
      <c r="B71" s="309" t="s">
        <v>13</v>
      </c>
      <c r="C71" s="309" t="s">
        <v>14</v>
      </c>
      <c r="D71" s="309" t="s">
        <v>38</v>
      </c>
      <c r="E71" s="309" t="s">
        <v>1</v>
      </c>
      <c r="F71" s="310" t="s">
        <v>40</v>
      </c>
      <c r="G71" s="310" t="s">
        <v>37</v>
      </c>
      <c r="H71" s="310" t="s">
        <v>105</v>
      </c>
      <c r="I71" s="310" t="s">
        <v>106</v>
      </c>
      <c r="J71" s="310" t="s">
        <v>41</v>
      </c>
      <c r="K71" s="311" t="s">
        <v>104</v>
      </c>
      <c r="L71" s="311" t="s">
        <v>110</v>
      </c>
      <c r="M71" s="312" t="s">
        <v>111</v>
      </c>
      <c r="N71" s="311" t="s">
        <v>110</v>
      </c>
      <c r="O71" s="312" t="s">
        <v>112</v>
      </c>
      <c r="P71" s="311" t="s">
        <v>110</v>
      </c>
      <c r="Q71" s="312" t="s">
        <v>113</v>
      </c>
      <c r="R71" s="311" t="s">
        <v>110</v>
      </c>
      <c r="S71" s="312" t="s">
        <v>114</v>
      </c>
      <c r="T71" s="311" t="s">
        <v>110</v>
      </c>
      <c r="U71" s="312" t="s">
        <v>115</v>
      </c>
      <c r="V71" s="311" t="s">
        <v>110</v>
      </c>
      <c r="W71" s="312" t="s">
        <v>116</v>
      </c>
      <c r="X71" s="311" t="s">
        <v>110</v>
      </c>
      <c r="Y71" s="312" t="s">
        <v>117</v>
      </c>
      <c r="Z71" s="311" t="s">
        <v>110</v>
      </c>
      <c r="AA71" s="312" t="s">
        <v>118</v>
      </c>
      <c r="AB71" s="311" t="s">
        <v>110</v>
      </c>
      <c r="AC71" s="312" t="s">
        <v>119</v>
      </c>
      <c r="AD71" s="311" t="s">
        <v>110</v>
      </c>
      <c r="AE71" s="312" t="s">
        <v>120</v>
      </c>
      <c r="AF71" s="311" t="s">
        <v>110</v>
      </c>
      <c r="AG71" s="312" t="s">
        <v>121</v>
      </c>
      <c r="AH71" s="311" t="s">
        <v>110</v>
      </c>
      <c r="AI71" s="312" t="s">
        <v>122</v>
      </c>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row>
    <row r="72" spans="1:245" s="92" customFormat="1" ht="63" hidden="1" customHeight="1" thickBot="1" x14ac:dyDescent="0.3">
      <c r="A72" s="443" t="s">
        <v>10</v>
      </c>
      <c r="B72" s="448" t="s">
        <v>12</v>
      </c>
      <c r="C72" s="448" t="s">
        <v>84</v>
      </c>
      <c r="D72" s="621">
        <v>15</v>
      </c>
      <c r="E72" s="83">
        <v>11</v>
      </c>
      <c r="F72" s="284" t="str">
        <f>VLOOKUP(E72,HONORARIOS!A5:G25,2,0)</f>
        <v>TITULO PROFESIONAL DESDE TRES (3) HASTA SEIS (6) AÑOS DE EXPERIENCIA PROFESIONAL</v>
      </c>
      <c r="G72" s="83">
        <v>0</v>
      </c>
      <c r="H72" s="273">
        <f>VLOOKUP(E72,HONORARIOS!A5:G25,5,0)</f>
        <v>5705719.5</v>
      </c>
      <c r="I72" s="273">
        <f>+H72*G72</f>
        <v>0</v>
      </c>
      <c r="J72" s="83">
        <v>0</v>
      </c>
      <c r="K72" s="357">
        <f>+I72*J72</f>
        <v>0</v>
      </c>
      <c r="L72" s="358"/>
      <c r="M72" s="315"/>
      <c r="N72" s="349"/>
      <c r="O72" s="315"/>
      <c r="P72" s="349"/>
      <c r="Q72" s="315"/>
      <c r="R72" s="349"/>
      <c r="S72" s="315"/>
      <c r="T72" s="349"/>
      <c r="U72" s="315"/>
      <c r="V72" s="349"/>
      <c r="W72" s="315"/>
      <c r="X72" s="349"/>
      <c r="Y72" s="315"/>
      <c r="Z72" s="349"/>
      <c r="AA72" s="315"/>
      <c r="AB72" s="349"/>
      <c r="AC72" s="315"/>
      <c r="AD72" s="349"/>
      <c r="AE72" s="315"/>
      <c r="AF72" s="349"/>
      <c r="AG72" s="315"/>
      <c r="AH72" s="84"/>
      <c r="AI72" s="315"/>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row>
    <row r="73" spans="1:245" s="92" customFormat="1" ht="52.5" hidden="1" customHeight="1" thickBot="1" x14ac:dyDescent="0.3">
      <c r="A73" s="444"/>
      <c r="B73" s="620"/>
      <c r="C73" s="620"/>
      <c r="D73" s="622"/>
      <c r="E73" s="83">
        <v>10</v>
      </c>
      <c r="F73" s="284" t="str">
        <f>VLOOKUP(E73,HONORARIOS!A6:G26,2,0)</f>
        <v>TITULO PROFESIONAL DESDE UNO (1) HASTA TRES (3) AÑOS DE EXPERIENCIA PROFESIONAL</v>
      </c>
      <c r="G73" s="83">
        <v>0</v>
      </c>
      <c r="H73" s="273">
        <f>VLOOKUP(E73,HONORARIOS!A6:G26,5,0)</f>
        <v>4827916.5</v>
      </c>
      <c r="I73" s="273">
        <f>+H73*G73</f>
        <v>0</v>
      </c>
      <c r="J73" s="83">
        <v>0</v>
      </c>
      <c r="K73" s="357">
        <f>+I73*J73</f>
        <v>0</v>
      </c>
      <c r="L73" s="358"/>
      <c r="M73" s="315"/>
      <c r="N73" s="349"/>
      <c r="O73" s="315"/>
      <c r="P73" s="349"/>
      <c r="Q73" s="315"/>
      <c r="R73" s="349"/>
      <c r="S73" s="315"/>
      <c r="T73" s="349"/>
      <c r="U73" s="315"/>
      <c r="V73" s="349"/>
      <c r="W73" s="315"/>
      <c r="X73" s="349"/>
      <c r="Y73" s="315"/>
      <c r="Z73" s="349"/>
      <c r="AA73" s="315"/>
      <c r="AB73" s="349"/>
      <c r="AC73" s="315"/>
      <c r="AD73" s="349"/>
      <c r="AE73" s="315"/>
      <c r="AF73" s="349"/>
      <c r="AG73" s="315"/>
      <c r="AH73" s="84"/>
      <c r="AI73" s="315"/>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row>
    <row r="74" spans="1:245" s="92" customFormat="1" ht="48.75" hidden="1" customHeight="1" thickBot="1" x14ac:dyDescent="0.3">
      <c r="A74" s="444"/>
      <c r="B74" s="452"/>
      <c r="C74" s="452"/>
      <c r="D74" s="623"/>
      <c r="E74" s="83">
        <v>9</v>
      </c>
      <c r="F74" s="284" t="str">
        <f>VLOOKUP(E74,HONORARIOS!A7:G27,2,0)</f>
        <v>TITULO PROFESIONAL SIN EXPERIENCIA PROFESIONAL</v>
      </c>
      <c r="G74" s="83">
        <v>0</v>
      </c>
      <c r="H74" s="273">
        <f>VLOOKUP(E74,HONORARIOS!A7:G27,5,0)</f>
        <v>3950113.5</v>
      </c>
      <c r="I74" s="273">
        <f>+H74*G74</f>
        <v>0</v>
      </c>
      <c r="J74" s="83">
        <v>0</v>
      </c>
      <c r="K74" s="357">
        <f>+I74*J74</f>
        <v>0</v>
      </c>
      <c r="L74" s="358"/>
      <c r="M74" s="315"/>
      <c r="N74" s="349"/>
      <c r="O74" s="315"/>
      <c r="P74" s="349"/>
      <c r="Q74" s="315"/>
      <c r="R74" s="349"/>
      <c r="S74" s="315"/>
      <c r="T74" s="349"/>
      <c r="U74" s="315"/>
      <c r="V74" s="349"/>
      <c r="W74" s="315"/>
      <c r="X74" s="349"/>
      <c r="Y74" s="315"/>
      <c r="Z74" s="349"/>
      <c r="AA74" s="315"/>
      <c r="AB74" s="349"/>
      <c r="AC74" s="315"/>
      <c r="AD74" s="349"/>
      <c r="AE74" s="315"/>
      <c r="AF74" s="349"/>
      <c r="AG74" s="315"/>
      <c r="AH74" s="84"/>
      <c r="AI74" s="315"/>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row>
    <row r="75" spans="1:245" s="92" customFormat="1" ht="20.25" hidden="1" customHeight="1" thickBot="1" x14ac:dyDescent="0.3">
      <c r="A75" s="444"/>
      <c r="B75" s="289" t="s">
        <v>71</v>
      </c>
      <c r="C75" s="421"/>
      <c r="D75" s="421"/>
      <c r="E75" s="421"/>
      <c r="F75" s="421"/>
      <c r="G75" s="421"/>
      <c r="H75" s="421"/>
      <c r="I75" s="421"/>
      <c r="J75" s="421"/>
      <c r="K75" s="359">
        <f>SUM(K72:K74)</f>
        <v>0</v>
      </c>
      <c r="L75" s="291" t="s">
        <v>103</v>
      </c>
      <c r="M75" s="252">
        <f>+$K$75*M70</f>
        <v>0</v>
      </c>
      <c r="N75" s="293" t="s">
        <v>103</v>
      </c>
      <c r="O75" s="252">
        <f>+$K$75*O70</f>
        <v>0</v>
      </c>
      <c r="P75" s="293" t="s">
        <v>103</v>
      </c>
      <c r="Q75" s="252">
        <f>+$K$75*Q70</f>
        <v>0</v>
      </c>
      <c r="R75" s="293" t="s">
        <v>103</v>
      </c>
      <c r="S75" s="252">
        <f>+$K$75*S70</f>
        <v>0</v>
      </c>
      <c r="T75" s="293" t="s">
        <v>103</v>
      </c>
      <c r="U75" s="252">
        <f>+$K$75*U70</f>
        <v>0</v>
      </c>
      <c r="V75" s="293" t="s">
        <v>103</v>
      </c>
      <c r="W75" s="252">
        <f>+$K$75*W70</f>
        <v>0</v>
      </c>
      <c r="X75" s="293" t="s">
        <v>103</v>
      </c>
      <c r="Y75" s="252">
        <f>+$K$75*Y70</f>
        <v>0</v>
      </c>
      <c r="Z75" s="293" t="s">
        <v>103</v>
      </c>
      <c r="AA75" s="252">
        <f>+$K$75*AA70</f>
        <v>0</v>
      </c>
      <c r="AB75" s="293" t="s">
        <v>103</v>
      </c>
      <c r="AC75" s="252">
        <f>+$K$75*AC70</f>
        <v>0</v>
      </c>
      <c r="AD75" s="293" t="s">
        <v>103</v>
      </c>
      <c r="AE75" s="252">
        <f>+$K$75*AE70</f>
        <v>0</v>
      </c>
      <c r="AF75" s="293" t="s">
        <v>103</v>
      </c>
      <c r="AG75" s="252">
        <f>+$K$75*AG70</f>
        <v>0</v>
      </c>
      <c r="AH75" s="293" t="s">
        <v>103</v>
      </c>
      <c r="AI75" s="252">
        <f>+$K$75*AI70</f>
        <v>0</v>
      </c>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row>
    <row r="76" spans="1:245" s="92" customFormat="1" ht="30.75" hidden="1" thickBot="1" x14ac:dyDescent="0.3">
      <c r="A76" s="444"/>
      <c r="B76" s="82" t="s">
        <v>92</v>
      </c>
      <c r="C76" s="83" t="s">
        <v>99</v>
      </c>
      <c r="D76" s="420"/>
      <c r="E76" s="421"/>
      <c r="F76" s="421"/>
      <c r="G76" s="421"/>
      <c r="H76" s="421"/>
      <c r="I76" s="421"/>
      <c r="J76" s="421"/>
      <c r="K76" s="359">
        <f>+IF(C76="Consultoria (25%)",K75*25%,0)+IF(C76="Obra (30%)",K75*30%,0)+IF(C76="Directo (20%)",K75*20%,0)+IF(C76="No aplica",0,0)+IF(C76="Directo (10%)",K75*10%,0)</f>
        <v>0</v>
      </c>
      <c r="L76" s="295" t="s">
        <v>107</v>
      </c>
      <c r="M76" s="287">
        <f>+IF(L76="Consultoria (25%)",M75*25%,0)+IF(L76="Obra (30%)",M75*30%,0)+IF(L76="Directo (20%)",M75*20%,0)+IF(L76="No aplica",0,0)+IF(L76="Directo (10%)",M75*10%,0)</f>
        <v>0</v>
      </c>
      <c r="N76" s="295" t="s">
        <v>107</v>
      </c>
      <c r="O76" s="287">
        <f>+IF(N76="Consultoria (25%)",O75*25%,0)+IF(N76="Obra (30%)",O75*30%,0)+IF(N76="Directo (20%)",O75*20%,0)+IF(N76="No aplica",0,0)+IF(N76="Directo (10%)",O75*10%,0)</f>
        <v>0</v>
      </c>
      <c r="P76" s="295" t="s">
        <v>107</v>
      </c>
      <c r="Q76" s="287">
        <f>+IF(P76="Consultoria (25%)",Q75*25%,0)+IF(P76="Obra (30%)",Q75*30%,0)+IF(P76="Directo (20%)",Q75*20%,0)+IF(P76="No aplica",0,0)+IF(P76="Directo (10%)",Q75*10%,0)</f>
        <v>0</v>
      </c>
      <c r="R76" s="295" t="s">
        <v>107</v>
      </c>
      <c r="S76" s="287">
        <f>+IF(R76="Consultoria (25%)",S75*25%,0)+IF(R76="Obra (30%)",S75*30%,0)+IF(R76="Directo (20%)",S75*20%,0)+IF(R76="No aplica",0,0)+IF(R76="Directo (10%)",S75*10%,0)</f>
        <v>0</v>
      </c>
      <c r="T76" s="295" t="s">
        <v>107</v>
      </c>
      <c r="U76" s="287">
        <f>+IF(T76="Consultoria (25%)",U75*25%,0)+IF(T76="Obra (30%)",U75*30%,0)+IF(T76="Directo (20%)",U75*20%,0)+IF(T76="No aplica",0,0)+IF(T76="Directo (10%)",U75*10%,0)</f>
        <v>0</v>
      </c>
      <c r="V76" s="295" t="s">
        <v>107</v>
      </c>
      <c r="W76" s="287">
        <f>+IF(V76="Consultoria (25%)",W75*25%,0)+IF(V76="Obra (30%)",W75*30%,0)+IF(V76="Directo (20%)",W75*20%,0)+IF(V76="No aplica",0,0)+IF(V76="Directo (10%)",W75*10%,0)</f>
        <v>0</v>
      </c>
      <c r="X76" s="295" t="s">
        <v>107</v>
      </c>
      <c r="Y76" s="287">
        <f>+IF(X76="Consultoria (25%)",Y75*25%,0)+IF(X76="Obra (30%)",Y75*30%,0)+IF(X76="Directo (20%)",Y75*20%,0)+IF(X76="No aplica",0,0)+IF(X76="Directo (10%)",Y75*10%,0)</f>
        <v>0</v>
      </c>
      <c r="Z76" s="295" t="s">
        <v>107</v>
      </c>
      <c r="AA76" s="287">
        <f>+IF(Z76="Consultoria (25%)",AA75*25%,0)+IF(Z76="Obra (30%)",AA75*30%,0)+IF(Z76="Directo (20%)",AA75*20%,0)+IF(Z76="No aplica",0,0)+IF(Z76="Directo (10%)",AA75*10%,0)</f>
        <v>0</v>
      </c>
      <c r="AB76" s="295" t="s">
        <v>107</v>
      </c>
      <c r="AC76" s="287">
        <f>+IF(AB76="Consultoria (25%)",AC75*25%,0)+IF(AB76="Obra (30%)",AC75*30%,0)+IF(AB76="Directo (20%)",AC75*20%,0)+IF(AB76="No aplica",0,0)+IF(AB76="Directo (10%)",AC75*10%,0)</f>
        <v>0</v>
      </c>
      <c r="AD76" s="295" t="s">
        <v>107</v>
      </c>
      <c r="AE76" s="287">
        <f>+IF(AD76="Consultoria (25%)",AE75*25%,0)+IF(AD76="Obra (30%)",AE75*30%,0)+IF(AD76="Directo (20%)",AE75*20%,0)+IF(AD76="No aplica",0,0)+IF(AD76="Directo (10%)",AE75*10%,0)</f>
        <v>0</v>
      </c>
      <c r="AF76" s="295" t="s">
        <v>107</v>
      </c>
      <c r="AG76" s="287">
        <f>+IF(AF76="Consultoria (25%)",AG75*25%,0)+IF(AF76="Obra (30%)",AG75*30%,0)+IF(AF76="Directo (20%)",AG75*20%,0)+IF(AF76="No aplica",0,0)+IF(AF76="Directo (10%)",AG75*10%,0)</f>
        <v>0</v>
      </c>
      <c r="AH76" s="296" t="s">
        <v>107</v>
      </c>
      <c r="AI76" s="287">
        <f>+IF(AH76="Consultoria (25%)",AI75*25%,0)+IF(AH76="Obra (30%)",AI75*30%,0)+IF(AH76="Directo (20%)",AI75*20%,0)+IF(AH76="No aplica",0,0)+IF(AH76="Directo (10%)",AI75*10%,0)</f>
        <v>0</v>
      </c>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row>
    <row r="77" spans="1:245" s="92" customFormat="1" ht="30.75" hidden="1" thickBot="1" x14ac:dyDescent="0.3">
      <c r="A77" s="444"/>
      <c r="B77" s="82" t="s">
        <v>93</v>
      </c>
      <c r="C77" s="83" t="s">
        <v>97</v>
      </c>
      <c r="D77" s="420"/>
      <c r="E77" s="421"/>
      <c r="F77" s="421"/>
      <c r="G77" s="421"/>
      <c r="H77" s="421"/>
      <c r="I77" s="421"/>
      <c r="J77" s="421"/>
      <c r="K77" s="360">
        <f>+IF(C77="si",K75*10%,0)</f>
        <v>0</v>
      </c>
      <c r="L77" s="295" t="s">
        <v>70</v>
      </c>
      <c r="M77" s="287">
        <f>+IF(L77="si",M75*10%,0)</f>
        <v>0</v>
      </c>
      <c r="N77" s="295" t="s">
        <v>70</v>
      </c>
      <c r="O77" s="287">
        <f>+IF(N77="si",O75*10%,0)</f>
        <v>0</v>
      </c>
      <c r="P77" s="295" t="s">
        <v>70</v>
      </c>
      <c r="Q77" s="287">
        <f>+IF(P77="si",Q75*10%,0)</f>
        <v>0</v>
      </c>
      <c r="R77" s="295" t="s">
        <v>70</v>
      </c>
      <c r="S77" s="287">
        <f>+IF(R77="si",S75*10%,0)</f>
        <v>0</v>
      </c>
      <c r="T77" s="295" t="s">
        <v>70</v>
      </c>
      <c r="U77" s="287">
        <f>+IF(T77="si",U75*10%,0)</f>
        <v>0</v>
      </c>
      <c r="V77" s="295" t="s">
        <v>70</v>
      </c>
      <c r="W77" s="287">
        <f>+IF(V77="si",W75*10%,0)</f>
        <v>0</v>
      </c>
      <c r="X77" s="295" t="s">
        <v>70</v>
      </c>
      <c r="Y77" s="287">
        <f>+IF(X77="si",Y75*10%,0)</f>
        <v>0</v>
      </c>
      <c r="Z77" s="295" t="s">
        <v>70</v>
      </c>
      <c r="AA77" s="287">
        <f>+IF(Z77="si",AA75*10%,0)</f>
        <v>0</v>
      </c>
      <c r="AB77" s="295" t="s">
        <v>70</v>
      </c>
      <c r="AC77" s="287">
        <f>+IF(AB77="si",AC75*10%,0)</f>
        <v>0</v>
      </c>
      <c r="AD77" s="295" t="s">
        <v>70</v>
      </c>
      <c r="AE77" s="287">
        <f>+IF(AD77="si",AE75*10%,0)</f>
        <v>0</v>
      </c>
      <c r="AF77" s="295" t="s">
        <v>70</v>
      </c>
      <c r="AG77" s="287">
        <f>+IF(AF77="si",AG75*10%,0)</f>
        <v>0</v>
      </c>
      <c r="AH77" s="296" t="s">
        <v>70</v>
      </c>
      <c r="AI77" s="287">
        <f>+IF(AH77="si",AI75*10%,0)</f>
        <v>0</v>
      </c>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row>
    <row r="78" spans="1:245" s="92" customFormat="1" ht="30.75" hidden="1" thickBot="1" x14ac:dyDescent="0.3">
      <c r="A78" s="444"/>
      <c r="B78" s="82" t="s">
        <v>94</v>
      </c>
      <c r="C78" s="83" t="s">
        <v>70</v>
      </c>
      <c r="D78" s="583"/>
      <c r="E78" s="584"/>
      <c r="F78" s="584"/>
      <c r="G78" s="584"/>
      <c r="H78" s="584"/>
      <c r="I78" s="584"/>
      <c r="J78" s="584"/>
      <c r="K78" s="360">
        <f>+IF(C78="si",K75*7%,0)</f>
        <v>0</v>
      </c>
      <c r="L78" s="295" t="s">
        <v>70</v>
      </c>
      <c r="M78" s="287">
        <f>+IF(L78="si",M75*7%,0)</f>
        <v>0</v>
      </c>
      <c r="N78" s="295" t="s">
        <v>70</v>
      </c>
      <c r="O78" s="287">
        <f>+IF(N78="si",O75*7%,0)</f>
        <v>0</v>
      </c>
      <c r="P78" s="295" t="s">
        <v>70</v>
      </c>
      <c r="Q78" s="287">
        <f>+IF(P78="si",Q75*7%,0)</f>
        <v>0</v>
      </c>
      <c r="R78" s="295" t="s">
        <v>70</v>
      </c>
      <c r="S78" s="287">
        <f>+IF(R78="si",S75*7%,0)</f>
        <v>0</v>
      </c>
      <c r="T78" s="295" t="s">
        <v>70</v>
      </c>
      <c r="U78" s="287">
        <f>+IF(T78="si",U75*7%,0)</f>
        <v>0</v>
      </c>
      <c r="V78" s="295" t="s">
        <v>70</v>
      </c>
      <c r="W78" s="287">
        <f>+IF(V78="si",W75*7%,0)</f>
        <v>0</v>
      </c>
      <c r="X78" s="295" t="s">
        <v>70</v>
      </c>
      <c r="Y78" s="287">
        <f>+IF(X78="si",Y75*7%,0)</f>
        <v>0</v>
      </c>
      <c r="Z78" s="295" t="s">
        <v>70</v>
      </c>
      <c r="AA78" s="287">
        <f>+IF(Z78="si",AA75*7%,0)</f>
        <v>0</v>
      </c>
      <c r="AB78" s="295" t="s">
        <v>70</v>
      </c>
      <c r="AC78" s="287">
        <f>+IF(AB78="si",AC75*7%,0)</f>
        <v>0</v>
      </c>
      <c r="AD78" s="295" t="s">
        <v>70</v>
      </c>
      <c r="AE78" s="287">
        <f>+IF(AD78="si",AE75*7%,0)</f>
        <v>0</v>
      </c>
      <c r="AF78" s="295" t="s">
        <v>70</v>
      </c>
      <c r="AG78" s="287">
        <f>+IF(AF78="si",AG75*7%,0)</f>
        <v>0</v>
      </c>
      <c r="AH78" s="296" t="s">
        <v>70</v>
      </c>
      <c r="AI78" s="287">
        <f>+IF(AH78="si",AI75*7%,0)</f>
        <v>0</v>
      </c>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row>
    <row r="79" spans="1:245" s="92" customFormat="1" ht="20.25" hidden="1" customHeight="1" thickBot="1" x14ac:dyDescent="0.3">
      <c r="A79" s="445"/>
      <c r="B79" s="82" t="s">
        <v>95</v>
      </c>
      <c r="C79" s="83" t="s">
        <v>97</v>
      </c>
      <c r="D79" s="583"/>
      <c r="E79" s="584"/>
      <c r="F79" s="584"/>
      <c r="G79" s="584"/>
      <c r="H79" s="584"/>
      <c r="I79" s="584"/>
      <c r="J79" s="584"/>
      <c r="K79" s="357">
        <f>+IF(C79="si",K75*5%,0)</f>
        <v>0</v>
      </c>
      <c r="L79" s="295" t="s">
        <v>70</v>
      </c>
      <c r="M79" s="287">
        <f>+IF(L79="si",M75*5%,0)</f>
        <v>0</v>
      </c>
      <c r="N79" s="295" t="s">
        <v>70</v>
      </c>
      <c r="O79" s="287">
        <f>+IF(N79="si",O75*5%,0)</f>
        <v>0</v>
      </c>
      <c r="P79" s="295" t="s">
        <v>70</v>
      </c>
      <c r="Q79" s="287">
        <f>+IF(P79="si",Q75*5%,0)</f>
        <v>0</v>
      </c>
      <c r="R79" s="295" t="s">
        <v>70</v>
      </c>
      <c r="S79" s="287">
        <f>+IF(R79="si",S75*5%,0)</f>
        <v>0</v>
      </c>
      <c r="T79" s="295" t="s">
        <v>70</v>
      </c>
      <c r="U79" s="287">
        <f>+IF(T79="si",U75*5%,0)</f>
        <v>0</v>
      </c>
      <c r="V79" s="295" t="s">
        <v>70</v>
      </c>
      <c r="W79" s="287">
        <f>+IF(V79="si",W75*5%,0)</f>
        <v>0</v>
      </c>
      <c r="X79" s="295" t="s">
        <v>70</v>
      </c>
      <c r="Y79" s="287">
        <f>+IF(X79="si",Y75*5%,0)</f>
        <v>0</v>
      </c>
      <c r="Z79" s="295" t="s">
        <v>70</v>
      </c>
      <c r="AA79" s="287">
        <f>+IF(Z79="si",AA75*5%,0)</f>
        <v>0</v>
      </c>
      <c r="AB79" s="295" t="s">
        <v>70</v>
      </c>
      <c r="AC79" s="287">
        <f>+IF(AB79="si",AC75*5%,0)</f>
        <v>0</v>
      </c>
      <c r="AD79" s="295" t="s">
        <v>70</v>
      </c>
      <c r="AE79" s="287">
        <f>+IF(AD79="si",AE75*5%,0)</f>
        <v>0</v>
      </c>
      <c r="AF79" s="295" t="s">
        <v>70</v>
      </c>
      <c r="AG79" s="287">
        <f>+IF(AF79="si",AG75*5%,0)</f>
        <v>0</v>
      </c>
      <c r="AH79" s="296" t="s">
        <v>70</v>
      </c>
      <c r="AI79" s="287">
        <f>+IF(AH79="si",AI75*5%,0)</f>
        <v>0</v>
      </c>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row>
    <row r="80" spans="1:245" s="92" customFormat="1" ht="20.25" hidden="1" customHeight="1" thickBot="1" x14ac:dyDescent="0.3">
      <c r="A80" s="466" t="s">
        <v>102</v>
      </c>
      <c r="B80" s="467"/>
      <c r="C80" s="467"/>
      <c r="D80" s="467"/>
      <c r="E80" s="467"/>
      <c r="F80" s="467"/>
      <c r="G80" s="467"/>
      <c r="H80" s="467"/>
      <c r="I80" s="467"/>
      <c r="J80" s="467"/>
      <c r="K80" s="361">
        <f>SUM(K75:K79)</f>
        <v>0</v>
      </c>
      <c r="L80" s="317"/>
      <c r="M80" s="318">
        <f>SUM(M75:M79)</f>
        <v>0</v>
      </c>
      <c r="N80" s="317"/>
      <c r="O80" s="318">
        <f>SUM(O75:O79)</f>
        <v>0</v>
      </c>
      <c r="P80" s="317"/>
      <c r="Q80" s="318">
        <f>SUM(Q75:Q79)</f>
        <v>0</v>
      </c>
      <c r="R80" s="317"/>
      <c r="S80" s="318">
        <f>SUM(S75:S79)</f>
        <v>0</v>
      </c>
      <c r="T80" s="317"/>
      <c r="U80" s="318">
        <f>SUM(U75:U79)</f>
        <v>0</v>
      </c>
      <c r="V80" s="317"/>
      <c r="W80" s="318">
        <f>SUM(W75:W79)</f>
        <v>0</v>
      </c>
      <c r="X80" s="317"/>
      <c r="Y80" s="318">
        <f>SUM(Y75:Y79)</f>
        <v>0</v>
      </c>
      <c r="Z80" s="317"/>
      <c r="AA80" s="318">
        <f>SUM(AA75:AA79)</f>
        <v>0</v>
      </c>
      <c r="AB80" s="317"/>
      <c r="AC80" s="318">
        <f>SUM(AC75:AC79)</f>
        <v>0</v>
      </c>
      <c r="AD80" s="317"/>
      <c r="AE80" s="318">
        <f>SUM(AE75:AE79)</f>
        <v>0</v>
      </c>
      <c r="AF80" s="317"/>
      <c r="AG80" s="318">
        <f>SUM(AG75:AG79)</f>
        <v>0</v>
      </c>
      <c r="AH80" s="319"/>
      <c r="AI80" s="318">
        <f>SUM(AI75:AI79)</f>
        <v>0</v>
      </c>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row>
    <row r="81" spans="1:245" s="84" customFormat="1" ht="63" hidden="1" customHeight="1" thickBot="1" x14ac:dyDescent="0.3">
      <c r="A81" s="443" t="s">
        <v>78</v>
      </c>
      <c r="B81" s="448" t="s">
        <v>12</v>
      </c>
      <c r="C81" s="448" t="s">
        <v>75</v>
      </c>
      <c r="D81" s="621">
        <v>7</v>
      </c>
      <c r="E81" s="83">
        <v>11</v>
      </c>
      <c r="F81" s="284" t="str">
        <f>VLOOKUP(E81,HONORARIOS!A12:G32,2,0)</f>
        <v>TITULO PROFESIONAL DESDE TRES (3) HASTA SEIS (6) AÑOS DE EXPERIENCIA PROFESIONAL</v>
      </c>
      <c r="G81" s="83">
        <v>0</v>
      </c>
      <c r="H81" s="273">
        <f>VLOOKUP(E81,HONORARIOS!A12:G32,5,0)</f>
        <v>5705719.5</v>
      </c>
      <c r="I81" s="273">
        <f>+H81*G81</f>
        <v>0</v>
      </c>
      <c r="J81" s="83">
        <v>0</v>
      </c>
      <c r="K81" s="357">
        <f>+I81*J81</f>
        <v>0</v>
      </c>
      <c r="L81" s="358"/>
      <c r="M81" s="315"/>
      <c r="N81" s="349"/>
      <c r="O81" s="315"/>
      <c r="P81" s="349"/>
      <c r="Q81" s="315"/>
      <c r="R81" s="349"/>
      <c r="S81" s="315"/>
      <c r="T81" s="349"/>
      <c r="U81" s="315"/>
      <c r="V81" s="349"/>
      <c r="W81" s="315"/>
      <c r="X81" s="349"/>
      <c r="Y81" s="315"/>
      <c r="Z81" s="349"/>
      <c r="AA81" s="315"/>
      <c r="AB81" s="349"/>
      <c r="AC81" s="315"/>
      <c r="AD81" s="349"/>
      <c r="AE81" s="315"/>
      <c r="AF81" s="349"/>
      <c r="AG81" s="315"/>
      <c r="AI81" s="315"/>
    </row>
    <row r="82" spans="1:245" s="84" customFormat="1" ht="63" hidden="1" customHeight="1" thickBot="1" x14ac:dyDescent="0.3">
      <c r="A82" s="444"/>
      <c r="B82" s="620"/>
      <c r="C82" s="620"/>
      <c r="D82" s="622"/>
      <c r="E82" s="83">
        <v>10</v>
      </c>
      <c r="F82" s="284" t="str">
        <f>VLOOKUP(E82,HONORARIOS!A13:G33,2,0)</f>
        <v>TITULO PROFESIONAL DESDE UNO (1) HASTA TRES (3) AÑOS DE EXPERIENCIA PROFESIONAL</v>
      </c>
      <c r="G82" s="296">
        <v>0</v>
      </c>
      <c r="H82" s="273">
        <f>VLOOKUP(E82,HONORARIOS!A13:G33,5,0)</f>
        <v>4827916.5</v>
      </c>
      <c r="I82" s="273">
        <f>+H82*G82</f>
        <v>0</v>
      </c>
      <c r="J82" s="83">
        <v>0</v>
      </c>
      <c r="K82" s="357">
        <f>+I82*J82</f>
        <v>0</v>
      </c>
      <c r="L82" s="358"/>
      <c r="M82" s="315"/>
      <c r="N82" s="349"/>
      <c r="O82" s="315"/>
      <c r="P82" s="349"/>
      <c r="Q82" s="315"/>
      <c r="R82" s="349"/>
      <c r="S82" s="315"/>
      <c r="T82" s="349"/>
      <c r="U82" s="315"/>
      <c r="V82" s="349"/>
      <c r="W82" s="315"/>
      <c r="X82" s="349"/>
      <c r="Y82" s="315"/>
      <c r="Z82" s="349"/>
      <c r="AA82" s="315"/>
      <c r="AB82" s="349"/>
      <c r="AC82" s="315"/>
      <c r="AD82" s="349"/>
      <c r="AE82" s="315"/>
      <c r="AF82" s="349"/>
      <c r="AG82" s="315"/>
      <c r="AI82" s="315"/>
    </row>
    <row r="83" spans="1:245" s="84" customFormat="1" ht="63" hidden="1" customHeight="1" thickBot="1" x14ac:dyDescent="0.3">
      <c r="A83" s="444"/>
      <c r="B83" s="452"/>
      <c r="C83" s="452"/>
      <c r="D83" s="623"/>
      <c r="E83" s="83">
        <v>9</v>
      </c>
      <c r="F83" s="284" t="str">
        <f>VLOOKUP(E83,HONORARIOS!A5:G25,2,0)</f>
        <v>TITULO PROFESIONAL SIN EXPERIENCIA PROFESIONAL</v>
      </c>
      <c r="G83" s="83">
        <v>0</v>
      </c>
      <c r="H83" s="273">
        <f>VLOOKUP(E83,HONORARIOS!A5:G25,5,0)</f>
        <v>3950113.5</v>
      </c>
      <c r="I83" s="273">
        <f>+H83*G83</f>
        <v>0</v>
      </c>
      <c r="J83" s="83">
        <v>0</v>
      </c>
      <c r="K83" s="357">
        <f>+I83*J83</f>
        <v>0</v>
      </c>
      <c r="L83" s="358"/>
      <c r="M83" s="315"/>
      <c r="N83" s="349"/>
      <c r="O83" s="315"/>
      <c r="P83" s="349"/>
      <c r="Q83" s="315"/>
      <c r="R83" s="349"/>
      <c r="S83" s="315"/>
      <c r="T83" s="349"/>
      <c r="U83" s="315"/>
      <c r="V83" s="349"/>
      <c r="W83" s="315"/>
      <c r="X83" s="349"/>
      <c r="Y83" s="315"/>
      <c r="Z83" s="349"/>
      <c r="AA83" s="315"/>
      <c r="AB83" s="349"/>
      <c r="AC83" s="315"/>
      <c r="AD83" s="349"/>
      <c r="AE83" s="315"/>
      <c r="AF83" s="349"/>
      <c r="AG83" s="315"/>
      <c r="AI83" s="315"/>
    </row>
    <row r="84" spans="1:245" s="84" customFormat="1" ht="19.5" hidden="1" customHeight="1" thickBot="1" x14ac:dyDescent="0.3">
      <c r="A84" s="444"/>
      <c r="B84" s="289" t="s">
        <v>71</v>
      </c>
      <c r="C84" s="421"/>
      <c r="D84" s="421"/>
      <c r="E84" s="421"/>
      <c r="F84" s="421"/>
      <c r="G84" s="421"/>
      <c r="H84" s="421"/>
      <c r="I84" s="421"/>
      <c r="J84" s="421"/>
      <c r="K84" s="359">
        <f>SUM(K81:K83)</f>
        <v>0</v>
      </c>
      <c r="L84" s="291" t="s">
        <v>103</v>
      </c>
      <c r="M84" s="252">
        <f>+$K$84*M70</f>
        <v>0</v>
      </c>
      <c r="N84" s="293" t="s">
        <v>103</v>
      </c>
      <c r="O84" s="252">
        <f>+$K$84*O70</f>
        <v>0</v>
      </c>
      <c r="P84" s="293" t="s">
        <v>103</v>
      </c>
      <c r="Q84" s="252">
        <f>+$K$84*Q70</f>
        <v>0</v>
      </c>
      <c r="R84" s="293" t="s">
        <v>103</v>
      </c>
      <c r="S84" s="252">
        <f>+$K$84*S70</f>
        <v>0</v>
      </c>
      <c r="T84" s="293" t="s">
        <v>103</v>
      </c>
      <c r="U84" s="252">
        <f>+$K$84*U70</f>
        <v>0</v>
      </c>
      <c r="V84" s="293" t="s">
        <v>103</v>
      </c>
      <c r="W84" s="252">
        <f>+$K$84*W70</f>
        <v>0</v>
      </c>
      <c r="X84" s="293" t="s">
        <v>103</v>
      </c>
      <c r="Y84" s="252">
        <f>+$K$84*Y70</f>
        <v>0</v>
      </c>
      <c r="Z84" s="293" t="s">
        <v>103</v>
      </c>
      <c r="AA84" s="252">
        <f>+$K$84*AA70</f>
        <v>0</v>
      </c>
      <c r="AB84" s="293" t="s">
        <v>103</v>
      </c>
      <c r="AC84" s="252">
        <f>+$K$84*AC70</f>
        <v>0</v>
      </c>
      <c r="AD84" s="293" t="s">
        <v>103</v>
      </c>
      <c r="AE84" s="252">
        <f>+$K$84*AE70</f>
        <v>0</v>
      </c>
      <c r="AF84" s="293" t="s">
        <v>103</v>
      </c>
      <c r="AG84" s="252">
        <f>+$K$84*AG70</f>
        <v>0</v>
      </c>
      <c r="AH84" s="293" t="s">
        <v>103</v>
      </c>
      <c r="AI84" s="252">
        <f>+$K$84*AI70</f>
        <v>0</v>
      </c>
    </row>
    <row r="85" spans="1:245" s="84" customFormat="1" ht="30.75" hidden="1" thickBot="1" x14ac:dyDescent="0.3">
      <c r="A85" s="444"/>
      <c r="B85" s="82" t="s">
        <v>92</v>
      </c>
      <c r="C85" s="83" t="s">
        <v>108</v>
      </c>
      <c r="D85" s="420"/>
      <c r="E85" s="421"/>
      <c r="F85" s="421"/>
      <c r="G85" s="421"/>
      <c r="H85" s="421"/>
      <c r="I85" s="421"/>
      <c r="J85" s="422"/>
      <c r="K85" s="359">
        <f>+IF(C85="Consultoria (25%)",K84*25%,0)+IF(C85="Obra (30%)",K84*30%,0)+IF(C85="Directo (20%)",K84*20%,0)+IF(C85="No aplica",0,0)+IF(C85="Directo (10%)",K84*10%,0)</f>
        <v>0</v>
      </c>
      <c r="L85" s="295" t="s">
        <v>107</v>
      </c>
      <c r="M85" s="287">
        <f>+IF(L85="Consultoria (25%)",M84*25%,0)+IF(L85="Obra (30%)",M84*30%,0)+IF(L85="Directo (20%)",M84*20%,0)+IF(L85="No aplica",0,0)+IF(L85="Directo (10%)",M84*10%,0)</f>
        <v>0</v>
      </c>
      <c r="N85" s="295" t="s">
        <v>107</v>
      </c>
      <c r="O85" s="287">
        <f>+IF(N85="Consultoria (25%)",O84*25%,0)+IF(N85="Obra (30%)",O84*30%,0)+IF(N85="Directo (20%)",O84*20%,0)+IF(N85="No aplica",0,0)+IF(N85="Directo (10%)",O84*10%,0)</f>
        <v>0</v>
      </c>
      <c r="P85" s="295" t="s">
        <v>107</v>
      </c>
      <c r="Q85" s="287">
        <f>+IF(P85="Consultoria (25%)",Q84*25%,0)+IF(P85="Obra (30%)",Q84*30%,0)+IF(P85="Directo (20%)",Q84*20%,0)+IF(P85="No aplica",0,0)+IF(P85="Directo (10%)",Q84*10%,0)</f>
        <v>0</v>
      </c>
      <c r="R85" s="295" t="s">
        <v>107</v>
      </c>
      <c r="S85" s="287">
        <f>+IF(R85="Consultoria (25%)",S84*25%,0)+IF(R85="Obra (30%)",S84*30%,0)+IF(R85="Directo (20%)",S84*20%,0)+IF(R85="No aplica",0,0)+IF(R85="Directo (10%)",S84*10%,0)</f>
        <v>0</v>
      </c>
      <c r="T85" s="295" t="s">
        <v>107</v>
      </c>
      <c r="U85" s="287">
        <f>+IF(T85="Consultoria (25%)",U84*25%,0)+IF(T85="Obra (30%)",U84*30%,0)+IF(T85="Directo (20%)",U84*20%,0)+IF(T85="No aplica",0,0)+IF(T85="Directo (10%)",U84*10%,0)</f>
        <v>0</v>
      </c>
      <c r="V85" s="295" t="s">
        <v>107</v>
      </c>
      <c r="W85" s="287">
        <f>+IF(V85="Consultoria (25%)",W84*25%,0)+IF(V85="Obra (30%)",W84*30%,0)+IF(V85="Directo (20%)",W84*20%,0)+IF(V85="No aplica",0,0)+IF(V85="Directo (10%)",W84*10%,0)</f>
        <v>0</v>
      </c>
      <c r="X85" s="295" t="s">
        <v>107</v>
      </c>
      <c r="Y85" s="287">
        <f>+IF(X85="Consultoria (25%)",Y84*25%,0)+IF(X85="Obra (30%)",Y84*30%,0)+IF(X85="Directo (20%)",Y84*20%,0)+IF(X85="No aplica",0,0)+IF(X85="Directo (10%)",Y84*10%,0)</f>
        <v>0</v>
      </c>
      <c r="Z85" s="295" t="s">
        <v>107</v>
      </c>
      <c r="AA85" s="287">
        <f>+IF(Z85="Consultoria (25%)",AA84*25%,0)+IF(Z85="Obra (30%)",AA84*30%,0)+IF(Z85="Directo (20%)",AA84*20%,0)+IF(Z85="No aplica",0,0)+IF(Z85="Directo (10%)",AA84*10%,0)</f>
        <v>0</v>
      </c>
      <c r="AB85" s="295" t="s">
        <v>107</v>
      </c>
      <c r="AC85" s="287">
        <f>+IF(AB85="Consultoria (25%)",AC84*25%,0)+IF(AB85="Obra (30%)",AC84*30%,0)+IF(AB85="Directo (20%)",AC84*20%,0)+IF(AB85="No aplica",0,0)+IF(AB85="Directo (10%)",AC84*10%,0)</f>
        <v>0</v>
      </c>
      <c r="AD85" s="295" t="s">
        <v>107</v>
      </c>
      <c r="AE85" s="287">
        <f>+IF(AD85="Consultoria (25%)",AE84*25%,0)+IF(AD85="Obra (30%)",AE84*30%,0)+IF(AD85="Directo (20%)",AE84*20%,0)+IF(AD85="No aplica",0,0)+IF(AD85="Directo (10%)",AE84*10%,0)</f>
        <v>0</v>
      </c>
      <c r="AF85" s="295" t="s">
        <v>107</v>
      </c>
      <c r="AG85" s="287">
        <f>+IF(AF85="Consultoria (25%)",AG84*25%,0)+IF(AF85="Obra (30%)",AG84*30%,0)+IF(AF85="Directo (20%)",AG84*20%,0)+IF(AF85="No aplica",0,0)+IF(AF85="Directo (10%)",AG84*10%,0)</f>
        <v>0</v>
      </c>
      <c r="AH85" s="296" t="s">
        <v>107</v>
      </c>
      <c r="AI85" s="287">
        <f>+IF(AH85="Consultoria (25%)",AI84*25%,0)+IF(AH85="Obra (30%)",AI84*30%,0)+IF(AH85="Directo (20%)",AI84*20%,0)+IF(AH85="No aplica",0,0)+IF(AH85="Directo (10%)",AI84*10%,0)</f>
        <v>0</v>
      </c>
    </row>
    <row r="86" spans="1:245" s="84" customFormat="1" ht="30.75" hidden="1" thickBot="1" x14ac:dyDescent="0.3">
      <c r="A86" s="444"/>
      <c r="B86" s="82" t="s">
        <v>93</v>
      </c>
      <c r="C86" s="83" t="s">
        <v>97</v>
      </c>
      <c r="D86" s="420"/>
      <c r="E86" s="421"/>
      <c r="F86" s="421"/>
      <c r="G86" s="421"/>
      <c r="H86" s="421"/>
      <c r="I86" s="421"/>
      <c r="J86" s="422"/>
      <c r="K86" s="362">
        <f>+IF(C86="si",K84*10%,0)</f>
        <v>0</v>
      </c>
      <c r="L86" s="295" t="s">
        <v>70</v>
      </c>
      <c r="M86" s="287">
        <f>+IF(L86="si",M84*10%,0)</f>
        <v>0</v>
      </c>
      <c r="N86" s="295" t="s">
        <v>70</v>
      </c>
      <c r="O86" s="287">
        <f>+IF(N86="si",O84*10%,0)</f>
        <v>0</v>
      </c>
      <c r="P86" s="295" t="s">
        <v>70</v>
      </c>
      <c r="Q86" s="287">
        <f>+IF(P86="si",Q84*10%,0)</f>
        <v>0</v>
      </c>
      <c r="R86" s="295" t="s">
        <v>70</v>
      </c>
      <c r="S86" s="287">
        <f>+IF(R86="si",S84*10%,0)</f>
        <v>0</v>
      </c>
      <c r="T86" s="295" t="s">
        <v>70</v>
      </c>
      <c r="U86" s="287">
        <f>+IF(T86="si",U84*10%,0)</f>
        <v>0</v>
      </c>
      <c r="V86" s="295" t="s">
        <v>70</v>
      </c>
      <c r="W86" s="287">
        <f>+IF(V86="si",W84*10%,0)</f>
        <v>0</v>
      </c>
      <c r="X86" s="295" t="s">
        <v>70</v>
      </c>
      <c r="Y86" s="287">
        <f>+IF(X86="si",Y84*10%,0)</f>
        <v>0</v>
      </c>
      <c r="Z86" s="295" t="s">
        <v>70</v>
      </c>
      <c r="AA86" s="287">
        <f>+IF(Z86="si",AA84*10%,0)</f>
        <v>0</v>
      </c>
      <c r="AB86" s="295" t="s">
        <v>70</v>
      </c>
      <c r="AC86" s="287">
        <f>+IF(AB86="si",AC84*10%,0)</f>
        <v>0</v>
      </c>
      <c r="AD86" s="295" t="s">
        <v>70</v>
      </c>
      <c r="AE86" s="287">
        <f>+IF(AD86="si",AE84*10%,0)</f>
        <v>0</v>
      </c>
      <c r="AF86" s="295" t="s">
        <v>70</v>
      </c>
      <c r="AG86" s="287">
        <f>+IF(AF86="si",AG84*10%,0)</f>
        <v>0</v>
      </c>
      <c r="AH86" s="296" t="s">
        <v>70</v>
      </c>
      <c r="AI86" s="287">
        <f>+IF(AH86="si",AI84*10%,0)</f>
        <v>0</v>
      </c>
    </row>
    <row r="87" spans="1:245" s="84" customFormat="1" ht="30.75" hidden="1" thickBot="1" x14ac:dyDescent="0.3">
      <c r="A87" s="444"/>
      <c r="B87" s="82" t="s">
        <v>94</v>
      </c>
      <c r="C87" s="83" t="s">
        <v>97</v>
      </c>
      <c r="D87" s="583"/>
      <c r="E87" s="584"/>
      <c r="F87" s="584"/>
      <c r="G87" s="584"/>
      <c r="H87" s="584"/>
      <c r="I87" s="584"/>
      <c r="J87" s="585"/>
      <c r="K87" s="360">
        <f>+IF(C87="si",K84*7%,0)</f>
        <v>0</v>
      </c>
      <c r="L87" s="295" t="s">
        <v>70</v>
      </c>
      <c r="M87" s="287">
        <f>+IF(L87="si",M84*7%,0)</f>
        <v>0</v>
      </c>
      <c r="N87" s="295" t="s">
        <v>70</v>
      </c>
      <c r="O87" s="287">
        <f>+IF(N87="si",O84*7%,0)</f>
        <v>0</v>
      </c>
      <c r="P87" s="295" t="s">
        <v>70</v>
      </c>
      <c r="Q87" s="287">
        <f>+IF(P87="si",Q84*7%,0)</f>
        <v>0</v>
      </c>
      <c r="R87" s="295" t="s">
        <v>70</v>
      </c>
      <c r="S87" s="287">
        <f>+IF(R87="si",S84*7%,0)</f>
        <v>0</v>
      </c>
      <c r="T87" s="295" t="s">
        <v>70</v>
      </c>
      <c r="U87" s="287">
        <f>+IF(T87="si",U84*7%,0)</f>
        <v>0</v>
      </c>
      <c r="V87" s="295" t="s">
        <v>70</v>
      </c>
      <c r="W87" s="287">
        <f>+IF(V87="si",W84*7%,0)</f>
        <v>0</v>
      </c>
      <c r="X87" s="295" t="s">
        <v>70</v>
      </c>
      <c r="Y87" s="287">
        <f>+IF(X87="si",Y84*7%,0)</f>
        <v>0</v>
      </c>
      <c r="Z87" s="295" t="s">
        <v>70</v>
      </c>
      <c r="AA87" s="287">
        <f>+IF(Z87="si",AA84*7%,0)</f>
        <v>0</v>
      </c>
      <c r="AB87" s="295" t="s">
        <v>70</v>
      </c>
      <c r="AC87" s="287">
        <f>+IF(AB87="si",AC84*7%,0)</f>
        <v>0</v>
      </c>
      <c r="AD87" s="295" t="s">
        <v>70</v>
      </c>
      <c r="AE87" s="287">
        <f>+IF(AD87="si",AE84*7%,0)</f>
        <v>0</v>
      </c>
      <c r="AF87" s="295" t="s">
        <v>70</v>
      </c>
      <c r="AG87" s="287">
        <f>+IF(AF87="si",AG84*7%,0)</f>
        <v>0</v>
      </c>
      <c r="AH87" s="296" t="s">
        <v>70</v>
      </c>
      <c r="AI87" s="287">
        <f>+IF(AH87="si",AI84*7%,0)</f>
        <v>0</v>
      </c>
    </row>
    <row r="88" spans="1:245" s="84" customFormat="1" ht="27.75" hidden="1" customHeight="1" thickBot="1" x14ac:dyDescent="0.3">
      <c r="A88" s="445"/>
      <c r="B88" s="82" t="s">
        <v>95</v>
      </c>
      <c r="C88" s="83" t="s">
        <v>97</v>
      </c>
      <c r="D88" s="583"/>
      <c r="E88" s="584"/>
      <c r="F88" s="584"/>
      <c r="G88" s="584"/>
      <c r="H88" s="584"/>
      <c r="I88" s="584"/>
      <c r="J88" s="585"/>
      <c r="K88" s="357">
        <f>+IF(C88="si",K84*5%,0)</f>
        <v>0</v>
      </c>
      <c r="L88" s="295" t="s">
        <v>70</v>
      </c>
      <c r="M88" s="287">
        <f>+IF(L88="si",M84*5%,0)</f>
        <v>0</v>
      </c>
      <c r="N88" s="295" t="s">
        <v>70</v>
      </c>
      <c r="O88" s="287">
        <f>+IF(N88="si",O84*5%,0)</f>
        <v>0</v>
      </c>
      <c r="P88" s="295" t="s">
        <v>70</v>
      </c>
      <c r="Q88" s="287">
        <f>+IF(P88="si",Q84*5%,0)</f>
        <v>0</v>
      </c>
      <c r="R88" s="295" t="s">
        <v>70</v>
      </c>
      <c r="S88" s="287">
        <f>+IF(R88="si",S84*5%,0)</f>
        <v>0</v>
      </c>
      <c r="T88" s="295" t="s">
        <v>70</v>
      </c>
      <c r="U88" s="287">
        <f>+IF(T88="si",U84*5%,0)</f>
        <v>0</v>
      </c>
      <c r="V88" s="295" t="s">
        <v>70</v>
      </c>
      <c r="W88" s="287">
        <f>+IF(V88="si",W84*5%,0)</f>
        <v>0</v>
      </c>
      <c r="X88" s="295" t="s">
        <v>70</v>
      </c>
      <c r="Y88" s="287">
        <f>+IF(X88="si",Y84*5%,0)</f>
        <v>0</v>
      </c>
      <c r="Z88" s="295" t="s">
        <v>70</v>
      </c>
      <c r="AA88" s="287">
        <f>+IF(Z88="si",AA84*5%,0)</f>
        <v>0</v>
      </c>
      <c r="AB88" s="295" t="s">
        <v>70</v>
      </c>
      <c r="AC88" s="287">
        <f>+IF(AB88="si",AC84*5%,0)</f>
        <v>0</v>
      </c>
      <c r="AD88" s="295" t="s">
        <v>70</v>
      </c>
      <c r="AE88" s="287">
        <f>+IF(AD88="si",AE84*5%,0)</f>
        <v>0</v>
      </c>
      <c r="AF88" s="295" t="s">
        <v>70</v>
      </c>
      <c r="AG88" s="287">
        <f>+IF(AF88="si",AG84*5%,0)</f>
        <v>0</v>
      </c>
      <c r="AH88" s="296" t="s">
        <v>70</v>
      </c>
      <c r="AI88" s="287">
        <f>+IF(AH88="si",AI84*5%,0)</f>
        <v>0</v>
      </c>
    </row>
    <row r="89" spans="1:245" s="92" customFormat="1" ht="17.25" hidden="1" customHeight="1" thickBot="1" x14ac:dyDescent="0.3">
      <c r="A89" s="624" t="s">
        <v>102</v>
      </c>
      <c r="B89" s="625"/>
      <c r="C89" s="625"/>
      <c r="D89" s="625"/>
      <c r="E89" s="625"/>
      <c r="F89" s="625"/>
      <c r="G89" s="625"/>
      <c r="H89" s="625"/>
      <c r="I89" s="625"/>
      <c r="J89" s="625"/>
      <c r="K89" s="361">
        <f>SUM(K84:K88)</f>
        <v>0</v>
      </c>
      <c r="L89" s="317"/>
      <c r="M89" s="318">
        <f>SUM(M84:M88)</f>
        <v>0</v>
      </c>
      <c r="N89" s="317"/>
      <c r="O89" s="318">
        <f>SUM(O84:O88)</f>
        <v>0</v>
      </c>
      <c r="P89" s="317"/>
      <c r="Q89" s="318">
        <f>SUM(Q84:Q88)</f>
        <v>0</v>
      </c>
      <c r="R89" s="317"/>
      <c r="S89" s="318">
        <f>SUM(S84:S88)</f>
        <v>0</v>
      </c>
      <c r="T89" s="317"/>
      <c r="U89" s="318">
        <f>SUM(U84:U88)</f>
        <v>0</v>
      </c>
      <c r="V89" s="317"/>
      <c r="W89" s="318">
        <f>SUM(W84:W88)</f>
        <v>0</v>
      </c>
      <c r="X89" s="317"/>
      <c r="Y89" s="318">
        <f>SUM(Y84:Y88)</f>
        <v>0</v>
      </c>
      <c r="Z89" s="317"/>
      <c r="AA89" s="318">
        <f>SUM(AA84:AA88)</f>
        <v>0</v>
      </c>
      <c r="AB89" s="317"/>
      <c r="AC89" s="318">
        <f>SUM(AC84:AC88)</f>
        <v>0</v>
      </c>
      <c r="AD89" s="317"/>
      <c r="AE89" s="318">
        <f>SUM(AE84:AE88)</f>
        <v>0</v>
      </c>
      <c r="AF89" s="317"/>
      <c r="AG89" s="318">
        <f>SUM(AG84:AG88)</f>
        <v>0</v>
      </c>
      <c r="AH89" s="319"/>
      <c r="AI89" s="318">
        <f>SUM(AI84:AI88)</f>
        <v>0</v>
      </c>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c r="GM89" s="84"/>
      <c r="GN89" s="84"/>
      <c r="GO89" s="84"/>
      <c r="GP89" s="84"/>
      <c r="GQ89" s="84"/>
      <c r="GR89" s="84"/>
      <c r="GS89" s="84"/>
      <c r="GT89" s="84"/>
      <c r="GU89" s="84"/>
      <c r="GV89" s="84"/>
      <c r="GW89" s="84"/>
      <c r="GX89" s="84"/>
      <c r="GY89" s="84"/>
      <c r="GZ89" s="84"/>
      <c r="HA89" s="84"/>
      <c r="HB89" s="84"/>
      <c r="HC89" s="84"/>
      <c r="HD89" s="84"/>
      <c r="HE89" s="84"/>
      <c r="HF89" s="84"/>
      <c r="HG89" s="84"/>
      <c r="HH89" s="84"/>
      <c r="HI89" s="84"/>
      <c r="HJ89" s="84"/>
      <c r="HK89" s="84"/>
      <c r="HL89" s="84"/>
      <c r="HM89" s="84"/>
      <c r="HN89" s="84"/>
      <c r="HO89" s="84"/>
      <c r="HP89" s="84"/>
      <c r="HQ89" s="84"/>
      <c r="HR89" s="84"/>
      <c r="HS89" s="84"/>
      <c r="HT89" s="84"/>
      <c r="HU89" s="84"/>
      <c r="HV89" s="84"/>
      <c r="HW89" s="84"/>
      <c r="HX89" s="84"/>
      <c r="HY89" s="84"/>
      <c r="HZ89" s="84"/>
      <c r="IA89" s="84"/>
      <c r="IB89" s="84"/>
      <c r="IC89" s="84"/>
      <c r="ID89" s="84"/>
      <c r="IE89" s="84"/>
      <c r="IF89" s="84"/>
      <c r="IG89" s="84"/>
      <c r="IH89" s="84"/>
      <c r="II89" s="84"/>
      <c r="IJ89" s="84"/>
      <c r="IK89" s="84"/>
    </row>
    <row r="90" spans="1:245" s="92" customFormat="1" ht="115.5" hidden="1" customHeight="1" thickBot="1" x14ac:dyDescent="0.3">
      <c r="A90" s="363" t="s">
        <v>11</v>
      </c>
      <c r="B90" s="364"/>
      <c r="C90" s="364"/>
      <c r="D90" s="364"/>
      <c r="E90" s="365"/>
      <c r="F90" s="366"/>
      <c r="G90" s="367"/>
      <c r="H90" s="617" t="s">
        <v>85</v>
      </c>
      <c r="I90" s="618"/>
      <c r="J90" s="618"/>
      <c r="K90" s="619"/>
      <c r="L90" s="368"/>
      <c r="M90" s="315"/>
      <c r="N90" s="349"/>
      <c r="O90" s="315"/>
      <c r="P90" s="349"/>
      <c r="Q90" s="315"/>
      <c r="R90" s="349"/>
      <c r="S90" s="315"/>
      <c r="T90" s="349"/>
      <c r="U90" s="315"/>
      <c r="V90" s="349"/>
      <c r="W90" s="315"/>
      <c r="X90" s="349"/>
      <c r="Y90" s="315"/>
      <c r="Z90" s="349"/>
      <c r="AA90" s="315"/>
      <c r="AB90" s="349"/>
      <c r="AC90" s="315"/>
      <c r="AD90" s="349"/>
      <c r="AE90" s="315"/>
      <c r="AF90" s="349"/>
      <c r="AG90" s="315"/>
      <c r="AH90" s="84"/>
      <c r="AI90" s="315"/>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c r="IK90" s="84"/>
    </row>
    <row r="91" spans="1:245" s="92" customFormat="1" ht="18.75" hidden="1" customHeight="1" x14ac:dyDescent="0.25">
      <c r="A91" s="453" t="s">
        <v>5</v>
      </c>
      <c r="B91" s="454"/>
      <c r="C91" s="454"/>
      <c r="D91" s="454"/>
      <c r="E91" s="454"/>
      <c r="F91" s="454"/>
      <c r="G91" s="454"/>
      <c r="H91" s="454"/>
      <c r="I91" s="454"/>
      <c r="J91" s="454"/>
      <c r="K91" s="369">
        <f>+K80+K89</f>
        <v>0</v>
      </c>
      <c r="L91" s="299"/>
      <c r="M91" s="370">
        <f>+M80+M89</f>
        <v>0</v>
      </c>
      <c r="N91" s="371"/>
      <c r="O91" s="372">
        <f t="shared" ref="O91:AI91" si="2">+O80+O89</f>
        <v>0</v>
      </c>
      <c r="P91" s="371"/>
      <c r="Q91" s="372">
        <f t="shared" si="2"/>
        <v>0</v>
      </c>
      <c r="R91" s="371"/>
      <c r="S91" s="372">
        <f t="shared" si="2"/>
        <v>0</v>
      </c>
      <c r="T91" s="371"/>
      <c r="U91" s="372">
        <f t="shared" si="2"/>
        <v>0</v>
      </c>
      <c r="V91" s="371"/>
      <c r="W91" s="372">
        <f t="shared" si="2"/>
        <v>0</v>
      </c>
      <c r="X91" s="371"/>
      <c r="Y91" s="372">
        <f t="shared" si="2"/>
        <v>0</v>
      </c>
      <c r="Z91" s="371"/>
      <c r="AA91" s="372">
        <f t="shared" si="2"/>
        <v>0</v>
      </c>
      <c r="AB91" s="371"/>
      <c r="AC91" s="372">
        <f t="shared" si="2"/>
        <v>0</v>
      </c>
      <c r="AD91" s="371"/>
      <c r="AE91" s="372">
        <f t="shared" si="2"/>
        <v>0</v>
      </c>
      <c r="AF91" s="371"/>
      <c r="AG91" s="372">
        <f t="shared" si="2"/>
        <v>0</v>
      </c>
      <c r="AH91" s="373"/>
      <c r="AI91" s="372">
        <f t="shared" si="2"/>
        <v>0</v>
      </c>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c r="IK91" s="84"/>
    </row>
    <row r="92" spans="1:245" s="84" customFormat="1" hidden="1" x14ac:dyDescent="0.25">
      <c r="A92" s="450" t="s">
        <v>73</v>
      </c>
      <c r="B92" s="450"/>
      <c r="C92" s="450"/>
      <c r="D92" s="450"/>
      <c r="E92" s="450"/>
      <c r="F92" s="450"/>
      <c r="G92" s="450"/>
      <c r="H92" s="450"/>
      <c r="I92" s="450"/>
      <c r="J92" s="450"/>
      <c r="K92" s="303">
        <f>+K47+K67+K91</f>
        <v>3830443828.25</v>
      </c>
      <c r="L92" s="303"/>
      <c r="M92" s="303">
        <f>+M47+M67+M91</f>
        <v>846035363.96138525</v>
      </c>
      <c r="N92" s="303"/>
      <c r="O92" s="303">
        <f t="shared" ref="O92:AI92" si="3">+O47+O67+O91</f>
        <v>3089957966.2511969</v>
      </c>
      <c r="P92" s="303"/>
      <c r="Q92" s="303">
        <f t="shared" si="3"/>
        <v>0</v>
      </c>
      <c r="R92" s="303"/>
      <c r="S92" s="303">
        <f t="shared" si="3"/>
        <v>0</v>
      </c>
      <c r="T92" s="303"/>
      <c r="U92" s="303">
        <f t="shared" si="3"/>
        <v>0</v>
      </c>
      <c r="V92" s="303"/>
      <c r="W92" s="303">
        <f t="shared" si="3"/>
        <v>0</v>
      </c>
      <c r="X92" s="303"/>
      <c r="Y92" s="303">
        <f t="shared" si="3"/>
        <v>0</v>
      </c>
      <c r="Z92" s="303"/>
      <c r="AA92" s="303">
        <f t="shared" si="3"/>
        <v>0</v>
      </c>
      <c r="AB92" s="303"/>
      <c r="AC92" s="303">
        <f t="shared" si="3"/>
        <v>0</v>
      </c>
      <c r="AD92" s="303"/>
      <c r="AE92" s="303">
        <f t="shared" si="3"/>
        <v>0</v>
      </c>
      <c r="AF92" s="303"/>
      <c r="AG92" s="303">
        <f t="shared" si="3"/>
        <v>0</v>
      </c>
      <c r="AH92" s="303"/>
      <c r="AI92" s="303">
        <f t="shared" si="3"/>
        <v>0</v>
      </c>
    </row>
    <row r="93" spans="1:245" s="84" customFormat="1" hidden="1" x14ac:dyDescent="0.25">
      <c r="B93" s="344"/>
      <c r="F93" s="345"/>
      <c r="K93" s="305"/>
      <c r="L93" s="305"/>
    </row>
    <row r="94" spans="1:245" s="84" customFormat="1" hidden="1" x14ac:dyDescent="0.25">
      <c r="B94" s="374"/>
      <c r="F94" s="345"/>
      <c r="K94" s="305"/>
      <c r="L94" s="305"/>
      <c r="M94" s="375"/>
      <c r="N94" s="375"/>
    </row>
    <row r="95" spans="1:245" s="84" customFormat="1" hidden="1" x14ac:dyDescent="0.25">
      <c r="B95" s="374"/>
      <c r="F95" s="345"/>
      <c r="K95" s="305"/>
      <c r="L95" s="305"/>
    </row>
    <row r="96" spans="1:245" s="84" customFormat="1" hidden="1" x14ac:dyDescent="0.25">
      <c r="B96" s="374"/>
      <c r="F96" s="345"/>
      <c r="K96" s="305"/>
      <c r="L96" s="305"/>
    </row>
    <row r="97" spans="2:12" s="84" customFormat="1" hidden="1" x14ac:dyDescent="0.25">
      <c r="B97" s="374"/>
      <c r="F97" s="345"/>
      <c r="K97" s="305"/>
      <c r="L97" s="305"/>
    </row>
    <row r="98" spans="2:12" s="84" customFormat="1" hidden="1" x14ac:dyDescent="0.25">
      <c r="B98" s="374"/>
      <c r="F98" s="345"/>
      <c r="K98" s="305"/>
      <c r="L98" s="305"/>
    </row>
    <row r="99" spans="2:12" s="84" customFormat="1" hidden="1" x14ac:dyDescent="0.25">
      <c r="B99" s="374"/>
      <c r="F99" s="345"/>
      <c r="K99" s="305"/>
      <c r="L99" s="305"/>
    </row>
    <row r="100" spans="2:12" s="84" customFormat="1" hidden="1" x14ac:dyDescent="0.25">
      <c r="B100" s="374"/>
      <c r="F100" s="345"/>
      <c r="K100" s="305"/>
      <c r="L100" s="305"/>
    </row>
    <row r="101" spans="2:12" s="84" customFormat="1" hidden="1" x14ac:dyDescent="0.25">
      <c r="B101" s="374"/>
      <c r="F101" s="345"/>
      <c r="K101" s="305"/>
      <c r="L101" s="305"/>
    </row>
    <row r="102" spans="2:12" s="84" customFormat="1" hidden="1" x14ac:dyDescent="0.25">
      <c r="B102" s="374"/>
      <c r="F102" s="345"/>
      <c r="K102" s="305"/>
      <c r="L102" s="305"/>
    </row>
    <row r="103" spans="2:12" s="84" customFormat="1" hidden="1" x14ac:dyDescent="0.25">
      <c r="B103" s="374"/>
      <c r="F103" s="345"/>
      <c r="K103" s="305"/>
      <c r="L103" s="305"/>
    </row>
    <row r="104" spans="2:12" s="84" customFormat="1" hidden="1" x14ac:dyDescent="0.25">
      <c r="B104" s="374"/>
      <c r="F104" s="345"/>
      <c r="K104" s="305"/>
      <c r="L104" s="305"/>
    </row>
    <row r="105" spans="2:12" s="84" customFormat="1" hidden="1" x14ac:dyDescent="0.25">
      <c r="B105" s="374"/>
      <c r="F105" s="345"/>
      <c r="K105" s="305"/>
      <c r="L105" s="305"/>
    </row>
    <row r="106" spans="2:12" s="84" customFormat="1" hidden="1" x14ac:dyDescent="0.25">
      <c r="B106" s="374"/>
      <c r="F106" s="345"/>
      <c r="K106" s="305"/>
      <c r="L106" s="305"/>
    </row>
    <row r="107" spans="2:12" s="84" customFormat="1" hidden="1" x14ac:dyDescent="0.25">
      <c r="B107" s="374"/>
      <c r="F107" s="345"/>
      <c r="K107" s="305"/>
      <c r="L107" s="305"/>
    </row>
    <row r="108" spans="2:12" s="84" customFormat="1" hidden="1" x14ac:dyDescent="0.25">
      <c r="B108" s="374"/>
      <c r="F108" s="345"/>
      <c r="K108" s="305"/>
      <c r="L108" s="305"/>
    </row>
    <row r="109" spans="2:12" s="84" customFormat="1" hidden="1" x14ac:dyDescent="0.25">
      <c r="B109" s="374"/>
      <c r="F109" s="345"/>
      <c r="K109" s="305"/>
      <c r="L109" s="305"/>
    </row>
    <row r="110" spans="2:12" s="84" customFormat="1" hidden="1" x14ac:dyDescent="0.25">
      <c r="B110" s="374"/>
      <c r="F110" s="345"/>
      <c r="K110" s="305"/>
      <c r="L110" s="305"/>
    </row>
    <row r="111" spans="2:12" s="84" customFormat="1" hidden="1" x14ac:dyDescent="0.25">
      <c r="B111" s="374"/>
      <c r="F111" s="345"/>
      <c r="K111" s="305"/>
      <c r="L111" s="305"/>
    </row>
    <row r="112" spans="2:12" s="84" customFormat="1" hidden="1" x14ac:dyDescent="0.25">
      <c r="B112" s="374"/>
      <c r="F112" s="345"/>
      <c r="K112" s="305"/>
      <c r="L112" s="305"/>
    </row>
    <row r="113" spans="2:12" s="84" customFormat="1" hidden="1" x14ac:dyDescent="0.25">
      <c r="B113" s="374"/>
      <c r="F113" s="345"/>
      <c r="K113" s="305"/>
      <c r="L113" s="305"/>
    </row>
    <row r="114" spans="2:12" s="84" customFormat="1" hidden="1" x14ac:dyDescent="0.25">
      <c r="B114" s="374"/>
      <c r="F114" s="345"/>
      <c r="K114" s="305"/>
      <c r="L114" s="305"/>
    </row>
    <row r="115" spans="2:12" s="84" customFormat="1" hidden="1" x14ac:dyDescent="0.25">
      <c r="B115" s="374"/>
      <c r="F115" s="345"/>
      <c r="K115" s="305"/>
      <c r="L115" s="305"/>
    </row>
    <row r="116" spans="2:12" s="84" customFormat="1" hidden="1" x14ac:dyDescent="0.25">
      <c r="B116" s="374"/>
      <c r="F116" s="345"/>
      <c r="K116" s="305"/>
      <c r="L116" s="305"/>
    </row>
    <row r="117" spans="2:12" s="84" customFormat="1" hidden="1" x14ac:dyDescent="0.25">
      <c r="B117" s="374"/>
      <c r="F117" s="345"/>
      <c r="K117" s="305"/>
      <c r="L117" s="305"/>
    </row>
    <row r="118" spans="2:12" s="84" customFormat="1" hidden="1" x14ac:dyDescent="0.25">
      <c r="B118" s="374"/>
      <c r="F118" s="345"/>
      <c r="K118" s="305"/>
      <c r="L118" s="305"/>
    </row>
    <row r="119" spans="2:12" s="84" customFormat="1" hidden="1" x14ac:dyDescent="0.25">
      <c r="B119" s="374"/>
      <c r="F119" s="345"/>
      <c r="K119" s="305"/>
      <c r="L119" s="305"/>
    </row>
    <row r="120" spans="2:12" s="84" customFormat="1" hidden="1" x14ac:dyDescent="0.25">
      <c r="B120" s="374"/>
      <c r="F120" s="345"/>
      <c r="K120" s="305"/>
      <c r="L120" s="305"/>
    </row>
    <row r="121" spans="2:12" s="84" customFormat="1" hidden="1" x14ac:dyDescent="0.25">
      <c r="B121" s="374"/>
      <c r="F121" s="345"/>
      <c r="K121" s="305"/>
      <c r="L121" s="305"/>
    </row>
    <row r="122" spans="2:12" s="84" customFormat="1" hidden="1" x14ac:dyDescent="0.25">
      <c r="B122" s="374"/>
      <c r="F122" s="345"/>
      <c r="K122" s="305"/>
      <c r="L122" s="305"/>
    </row>
    <row r="123" spans="2:12" s="84" customFormat="1" hidden="1" x14ac:dyDescent="0.25">
      <c r="B123" s="374"/>
      <c r="F123" s="345"/>
      <c r="K123" s="305"/>
      <c r="L123" s="305"/>
    </row>
    <row r="124" spans="2:12" s="84" customFormat="1" hidden="1" x14ac:dyDescent="0.25">
      <c r="B124" s="374"/>
      <c r="F124" s="345"/>
      <c r="K124" s="305"/>
      <c r="L124" s="305"/>
    </row>
    <row r="125" spans="2:12" s="84" customFormat="1" hidden="1" x14ac:dyDescent="0.25">
      <c r="B125" s="374"/>
      <c r="F125" s="345"/>
      <c r="K125" s="305"/>
      <c r="L125" s="305"/>
    </row>
    <row r="126" spans="2:12" s="84" customFormat="1" hidden="1" x14ac:dyDescent="0.25">
      <c r="B126" s="374"/>
      <c r="F126" s="345"/>
      <c r="K126" s="305"/>
      <c r="L126" s="305"/>
    </row>
    <row r="127" spans="2:12" s="84" customFormat="1" hidden="1" x14ac:dyDescent="0.25">
      <c r="B127" s="374"/>
      <c r="F127" s="345"/>
      <c r="K127" s="305"/>
      <c r="L127" s="305"/>
    </row>
    <row r="128" spans="2:12" s="84" customFormat="1" hidden="1" x14ac:dyDescent="0.25">
      <c r="B128" s="374"/>
      <c r="F128" s="345"/>
      <c r="K128" s="305"/>
      <c r="L128" s="305"/>
    </row>
    <row r="129" spans="2:12" s="84" customFormat="1" hidden="1" x14ac:dyDescent="0.25">
      <c r="B129" s="374"/>
      <c r="F129" s="345"/>
      <c r="K129" s="305"/>
      <c r="L129" s="305"/>
    </row>
    <row r="130" spans="2:12" s="84" customFormat="1" hidden="1" x14ac:dyDescent="0.25">
      <c r="B130" s="374"/>
      <c r="F130" s="345"/>
      <c r="K130" s="305"/>
      <c r="L130" s="305"/>
    </row>
    <row r="131" spans="2:12" s="84" customFormat="1" hidden="1" x14ac:dyDescent="0.25">
      <c r="B131" s="374"/>
      <c r="F131" s="345"/>
      <c r="K131" s="305"/>
      <c r="L131" s="305"/>
    </row>
    <row r="132" spans="2:12" s="84" customFormat="1" hidden="1" x14ac:dyDescent="0.25">
      <c r="B132" s="374"/>
      <c r="F132" s="345"/>
      <c r="K132" s="305"/>
      <c r="L132" s="305"/>
    </row>
    <row r="133" spans="2:12" s="84" customFormat="1" hidden="1" x14ac:dyDescent="0.25">
      <c r="B133" s="374"/>
      <c r="F133" s="345"/>
      <c r="K133" s="305"/>
      <c r="L133" s="305"/>
    </row>
    <row r="134" spans="2:12" s="84" customFormat="1" hidden="1" x14ac:dyDescent="0.25">
      <c r="B134" s="374"/>
      <c r="F134" s="345"/>
      <c r="K134" s="305"/>
      <c r="L134" s="305"/>
    </row>
    <row r="135" spans="2:12" s="84" customFormat="1" hidden="1" x14ac:dyDescent="0.25">
      <c r="B135" s="374"/>
      <c r="F135" s="345"/>
      <c r="K135" s="305"/>
      <c r="L135" s="305"/>
    </row>
    <row r="136" spans="2:12" s="84" customFormat="1" hidden="1" x14ac:dyDescent="0.25">
      <c r="B136" s="374"/>
      <c r="F136" s="345"/>
      <c r="K136" s="305"/>
      <c r="L136" s="305"/>
    </row>
    <row r="137" spans="2:12" s="84" customFormat="1" hidden="1" x14ac:dyDescent="0.25">
      <c r="B137" s="374"/>
      <c r="F137" s="345"/>
      <c r="K137" s="305"/>
      <c r="L137" s="305"/>
    </row>
    <row r="138" spans="2:12" s="84" customFormat="1" hidden="1" x14ac:dyDescent="0.25">
      <c r="B138" s="374"/>
      <c r="F138" s="345"/>
      <c r="K138" s="305"/>
      <c r="L138" s="305"/>
    </row>
    <row r="139" spans="2:12" s="84" customFormat="1" hidden="1" x14ac:dyDescent="0.25">
      <c r="B139" s="374"/>
      <c r="F139" s="345"/>
      <c r="K139" s="305"/>
      <c r="L139" s="305"/>
    </row>
    <row r="140" spans="2:12" s="84" customFormat="1" hidden="1" x14ac:dyDescent="0.25">
      <c r="B140" s="374"/>
      <c r="F140" s="345"/>
      <c r="K140" s="305"/>
      <c r="L140" s="305"/>
    </row>
    <row r="141" spans="2:12" s="84" customFormat="1" hidden="1" x14ac:dyDescent="0.25">
      <c r="B141" s="374"/>
      <c r="F141" s="345"/>
      <c r="K141" s="305"/>
      <c r="L141" s="305"/>
    </row>
    <row r="142" spans="2:12" s="84" customFormat="1" hidden="1" x14ac:dyDescent="0.25">
      <c r="B142" s="374"/>
      <c r="F142" s="345"/>
      <c r="K142" s="305"/>
      <c r="L142" s="305"/>
    </row>
    <row r="143" spans="2:12" s="84" customFormat="1" hidden="1" x14ac:dyDescent="0.25">
      <c r="B143" s="374"/>
      <c r="F143" s="345"/>
      <c r="K143" s="305"/>
      <c r="L143" s="305"/>
    </row>
    <row r="144" spans="2:12" s="84" customFormat="1" hidden="1" x14ac:dyDescent="0.25">
      <c r="B144" s="374"/>
      <c r="F144" s="345"/>
      <c r="K144" s="305"/>
      <c r="L144" s="305"/>
    </row>
    <row r="145" spans="2:12" s="84" customFormat="1" hidden="1" x14ac:dyDescent="0.25">
      <c r="B145" s="374"/>
      <c r="F145" s="345"/>
      <c r="K145" s="305"/>
      <c r="L145" s="305"/>
    </row>
    <row r="146" spans="2:12" s="84" customFormat="1" hidden="1" x14ac:dyDescent="0.25">
      <c r="B146" s="374"/>
      <c r="F146" s="345"/>
      <c r="K146" s="305"/>
      <c r="L146" s="305"/>
    </row>
    <row r="147" spans="2:12" s="84" customFormat="1" hidden="1" x14ac:dyDescent="0.25">
      <c r="B147" s="374"/>
      <c r="F147" s="345"/>
      <c r="K147" s="305"/>
      <c r="L147" s="305"/>
    </row>
    <row r="148" spans="2:12" s="84" customFormat="1" hidden="1" x14ac:dyDescent="0.25">
      <c r="B148" s="374"/>
      <c r="F148" s="345"/>
      <c r="K148" s="305"/>
      <c r="L148" s="305"/>
    </row>
    <row r="149" spans="2:12" s="84" customFormat="1" hidden="1" x14ac:dyDescent="0.25">
      <c r="B149" s="374"/>
      <c r="F149" s="345"/>
      <c r="K149" s="305"/>
      <c r="L149" s="305"/>
    </row>
    <row r="150" spans="2:12" s="84" customFormat="1" hidden="1" x14ac:dyDescent="0.25">
      <c r="B150" s="374"/>
      <c r="F150" s="345"/>
      <c r="K150" s="305"/>
      <c r="L150" s="305"/>
    </row>
    <row r="151" spans="2:12" s="84" customFormat="1" hidden="1" x14ac:dyDescent="0.25">
      <c r="B151" s="374"/>
      <c r="F151" s="345"/>
      <c r="K151" s="305"/>
      <c r="L151" s="305"/>
    </row>
    <row r="152" spans="2:12" s="84" customFormat="1" hidden="1" x14ac:dyDescent="0.25">
      <c r="B152" s="374"/>
      <c r="F152" s="345"/>
      <c r="K152" s="305"/>
      <c r="L152" s="305"/>
    </row>
    <row r="153" spans="2:12" s="84" customFormat="1" hidden="1" x14ac:dyDescent="0.25">
      <c r="B153" s="374"/>
      <c r="F153" s="345"/>
      <c r="K153" s="305"/>
      <c r="L153" s="305"/>
    </row>
    <row r="154" spans="2:12" s="84" customFormat="1" hidden="1" x14ac:dyDescent="0.25">
      <c r="B154" s="374"/>
      <c r="F154" s="345"/>
      <c r="K154" s="305"/>
      <c r="L154" s="305"/>
    </row>
    <row r="155" spans="2:12" s="84" customFormat="1" hidden="1" x14ac:dyDescent="0.25">
      <c r="B155" s="374"/>
      <c r="F155" s="345"/>
      <c r="K155" s="305"/>
      <c r="L155" s="305"/>
    </row>
    <row r="156" spans="2:12" s="84" customFormat="1" hidden="1" x14ac:dyDescent="0.25">
      <c r="B156" s="374"/>
      <c r="F156" s="345"/>
      <c r="K156" s="305"/>
      <c r="L156" s="305"/>
    </row>
    <row r="157" spans="2:12" s="84" customFormat="1" hidden="1" x14ac:dyDescent="0.25">
      <c r="B157" s="374"/>
      <c r="F157" s="345"/>
      <c r="K157" s="305"/>
      <c r="L157" s="305"/>
    </row>
    <row r="158" spans="2:12" s="84" customFormat="1" hidden="1" x14ac:dyDescent="0.25">
      <c r="B158" s="374"/>
      <c r="F158" s="345"/>
      <c r="K158" s="305"/>
      <c r="L158" s="305"/>
    </row>
    <row r="159" spans="2:12" s="84" customFormat="1" hidden="1" x14ac:dyDescent="0.25">
      <c r="B159" s="374"/>
      <c r="F159" s="345"/>
      <c r="K159" s="305"/>
      <c r="L159" s="305"/>
    </row>
    <row r="160" spans="2:12" s="84" customFormat="1" hidden="1" x14ac:dyDescent="0.25">
      <c r="B160" s="374"/>
      <c r="F160" s="345"/>
      <c r="K160" s="305"/>
      <c r="L160" s="305"/>
    </row>
    <row r="161" spans="2:12" s="84" customFormat="1" hidden="1" x14ac:dyDescent="0.25">
      <c r="B161" s="374"/>
      <c r="F161" s="345"/>
      <c r="K161" s="305"/>
      <c r="L161" s="305"/>
    </row>
    <row r="162" spans="2:12" s="84" customFormat="1" hidden="1" x14ac:dyDescent="0.25">
      <c r="B162" s="374"/>
      <c r="F162" s="345"/>
      <c r="K162" s="305"/>
      <c r="L162" s="305"/>
    </row>
    <row r="163" spans="2:12" s="84" customFormat="1" hidden="1" x14ac:dyDescent="0.25">
      <c r="B163" s="374"/>
      <c r="F163" s="345"/>
      <c r="K163" s="305"/>
      <c r="L163" s="305"/>
    </row>
    <row r="164" spans="2:12" s="84" customFormat="1" hidden="1" x14ac:dyDescent="0.25">
      <c r="B164" s="374"/>
      <c r="F164" s="345"/>
      <c r="K164" s="305"/>
      <c r="L164" s="305"/>
    </row>
    <row r="165" spans="2:12" s="84" customFormat="1" hidden="1" x14ac:dyDescent="0.25">
      <c r="B165" s="374"/>
      <c r="F165" s="345"/>
      <c r="K165" s="305"/>
      <c r="L165" s="305"/>
    </row>
    <row r="166" spans="2:12" s="84" customFormat="1" hidden="1" x14ac:dyDescent="0.25">
      <c r="B166" s="374"/>
      <c r="F166" s="345"/>
      <c r="K166" s="305"/>
      <c r="L166" s="305"/>
    </row>
    <row r="167" spans="2:12" s="84" customFormat="1" hidden="1" x14ac:dyDescent="0.25">
      <c r="B167" s="374"/>
      <c r="F167" s="345"/>
      <c r="K167" s="305"/>
      <c r="L167" s="305"/>
    </row>
    <row r="168" spans="2:12" s="84" customFormat="1" hidden="1" x14ac:dyDescent="0.25">
      <c r="B168" s="374"/>
      <c r="F168" s="345"/>
      <c r="K168" s="305"/>
      <c r="L168" s="305"/>
    </row>
    <row r="169" spans="2:12" s="84" customFormat="1" hidden="1" x14ac:dyDescent="0.25">
      <c r="B169" s="374"/>
      <c r="F169" s="345"/>
      <c r="K169" s="305"/>
      <c r="L169" s="305"/>
    </row>
    <row r="170" spans="2:12" s="84" customFormat="1" hidden="1" x14ac:dyDescent="0.25">
      <c r="B170" s="374"/>
      <c r="F170" s="345"/>
      <c r="K170" s="305"/>
      <c r="L170" s="305"/>
    </row>
    <row r="171" spans="2:12" s="84" customFormat="1" hidden="1" x14ac:dyDescent="0.25">
      <c r="B171" s="374"/>
      <c r="F171" s="345"/>
      <c r="K171" s="305"/>
      <c r="L171" s="305"/>
    </row>
    <row r="172" spans="2:12" s="84" customFormat="1" hidden="1" x14ac:dyDescent="0.25">
      <c r="B172" s="374"/>
      <c r="F172" s="345"/>
      <c r="K172" s="305"/>
      <c r="L172" s="305"/>
    </row>
    <row r="173" spans="2:12" s="84" customFormat="1" hidden="1" x14ac:dyDescent="0.25">
      <c r="B173" s="374"/>
      <c r="F173" s="345"/>
      <c r="K173" s="305"/>
      <c r="L173" s="305"/>
    </row>
    <row r="174" spans="2:12" s="84" customFormat="1" hidden="1" x14ac:dyDescent="0.25">
      <c r="B174" s="374"/>
      <c r="F174" s="345"/>
      <c r="K174" s="305"/>
      <c r="L174" s="305"/>
    </row>
    <row r="175" spans="2:12" s="84" customFormat="1" hidden="1" x14ac:dyDescent="0.25">
      <c r="B175" s="374"/>
      <c r="F175" s="345"/>
      <c r="K175" s="305"/>
      <c r="L175" s="305"/>
    </row>
    <row r="176" spans="2:12" s="84" customFormat="1" hidden="1" x14ac:dyDescent="0.25">
      <c r="B176" s="374"/>
      <c r="F176" s="345"/>
      <c r="K176" s="305"/>
      <c r="L176" s="305"/>
    </row>
    <row r="177" spans="2:12" s="84" customFormat="1" hidden="1" x14ac:dyDescent="0.25">
      <c r="B177" s="374"/>
      <c r="F177" s="345"/>
      <c r="K177" s="305"/>
      <c r="L177" s="305"/>
    </row>
    <row r="178" spans="2:12" s="84" customFormat="1" hidden="1" x14ac:dyDescent="0.25">
      <c r="B178" s="374"/>
      <c r="F178" s="345"/>
      <c r="K178" s="305"/>
      <c r="L178" s="305"/>
    </row>
    <row r="179" spans="2:12" s="84" customFormat="1" hidden="1" x14ac:dyDescent="0.25">
      <c r="B179" s="374"/>
      <c r="F179" s="345"/>
      <c r="K179" s="305"/>
      <c r="L179" s="305"/>
    </row>
    <row r="180" spans="2:12" s="84" customFormat="1" hidden="1" x14ac:dyDescent="0.25">
      <c r="B180" s="374"/>
      <c r="F180" s="345"/>
      <c r="K180" s="305"/>
      <c r="L180" s="305"/>
    </row>
    <row r="181" spans="2:12" s="84" customFormat="1" hidden="1" x14ac:dyDescent="0.25">
      <c r="B181" s="374"/>
      <c r="F181" s="345"/>
      <c r="K181" s="305"/>
      <c r="L181" s="305"/>
    </row>
    <row r="182" spans="2:12" s="84" customFormat="1" hidden="1" x14ac:dyDescent="0.25">
      <c r="B182" s="374"/>
      <c r="F182" s="345"/>
      <c r="K182" s="305"/>
      <c r="L182" s="305"/>
    </row>
    <row r="183" spans="2:12" s="84" customFormat="1" hidden="1" x14ac:dyDescent="0.25">
      <c r="B183" s="374"/>
      <c r="F183" s="345"/>
      <c r="K183" s="305"/>
      <c r="L183" s="305"/>
    </row>
    <row r="184" spans="2:12" s="84" customFormat="1" hidden="1" x14ac:dyDescent="0.25">
      <c r="B184" s="374"/>
      <c r="F184" s="345"/>
      <c r="K184" s="305"/>
      <c r="L184" s="305"/>
    </row>
    <row r="185" spans="2:12" s="84" customFormat="1" hidden="1" x14ac:dyDescent="0.25">
      <c r="B185" s="374"/>
      <c r="F185" s="345"/>
      <c r="K185" s="305"/>
      <c r="L185" s="305"/>
    </row>
    <row r="186" spans="2:12" s="84" customFormat="1" hidden="1" x14ac:dyDescent="0.25">
      <c r="B186" s="374"/>
      <c r="F186" s="345"/>
      <c r="K186" s="305"/>
      <c r="L186" s="305"/>
    </row>
    <row r="187" spans="2:12" s="84" customFormat="1" hidden="1" x14ac:dyDescent="0.25">
      <c r="B187" s="374"/>
      <c r="F187" s="345"/>
      <c r="K187" s="305"/>
      <c r="L187" s="305"/>
    </row>
    <row r="188" spans="2:12" s="84" customFormat="1" hidden="1" x14ac:dyDescent="0.25">
      <c r="B188" s="374"/>
      <c r="F188" s="345"/>
      <c r="K188" s="305"/>
      <c r="L188" s="305"/>
    </row>
    <row r="189" spans="2:12" s="84" customFormat="1" hidden="1" x14ac:dyDescent="0.25">
      <c r="B189" s="374"/>
      <c r="F189" s="345"/>
      <c r="K189" s="305"/>
      <c r="L189" s="305"/>
    </row>
    <row r="190" spans="2:12" s="84" customFormat="1" hidden="1" x14ac:dyDescent="0.25">
      <c r="B190" s="374"/>
      <c r="F190" s="345"/>
      <c r="K190" s="305"/>
      <c r="L190" s="305"/>
    </row>
    <row r="191" spans="2:12" s="84" customFormat="1" hidden="1" x14ac:dyDescent="0.25">
      <c r="B191" s="374"/>
      <c r="F191" s="345"/>
      <c r="K191" s="305"/>
      <c r="L191" s="305"/>
    </row>
    <row r="192" spans="2:12" s="84" customFormat="1" hidden="1" x14ac:dyDescent="0.25">
      <c r="B192" s="374"/>
      <c r="F192" s="345"/>
      <c r="K192" s="305"/>
      <c r="L192" s="305"/>
    </row>
    <row r="193" spans="2:12" s="84" customFormat="1" hidden="1" x14ac:dyDescent="0.25">
      <c r="B193" s="374"/>
      <c r="F193" s="345"/>
      <c r="K193" s="305"/>
      <c r="L193" s="305"/>
    </row>
    <row r="194" spans="2:12" s="84" customFormat="1" hidden="1" x14ac:dyDescent="0.25">
      <c r="B194" s="374"/>
      <c r="F194" s="345"/>
      <c r="K194" s="305"/>
      <c r="L194" s="305"/>
    </row>
    <row r="195" spans="2:12" s="84" customFormat="1" hidden="1" x14ac:dyDescent="0.25">
      <c r="B195" s="374"/>
      <c r="F195" s="345"/>
      <c r="K195" s="305"/>
      <c r="L195" s="305"/>
    </row>
    <row r="196" spans="2:12" s="84" customFormat="1" hidden="1" x14ac:dyDescent="0.25">
      <c r="B196" s="374"/>
      <c r="F196" s="345"/>
      <c r="K196" s="305"/>
      <c r="L196" s="305"/>
    </row>
    <row r="197" spans="2:12" s="84" customFormat="1" hidden="1" x14ac:dyDescent="0.25">
      <c r="B197" s="374"/>
      <c r="F197" s="345"/>
      <c r="K197" s="305"/>
      <c r="L197" s="305"/>
    </row>
    <row r="198" spans="2:12" s="84" customFormat="1" hidden="1" x14ac:dyDescent="0.25">
      <c r="B198" s="374"/>
      <c r="F198" s="345"/>
      <c r="K198" s="305"/>
      <c r="L198" s="305"/>
    </row>
    <row r="199" spans="2:12" s="84" customFormat="1" hidden="1" x14ac:dyDescent="0.25">
      <c r="B199" s="374"/>
      <c r="F199" s="345"/>
      <c r="K199" s="305"/>
      <c r="L199" s="305"/>
    </row>
    <row r="200" spans="2:12" s="84" customFormat="1" hidden="1" x14ac:dyDescent="0.25">
      <c r="B200" s="374"/>
      <c r="F200" s="345"/>
      <c r="K200" s="305"/>
      <c r="L200" s="305"/>
    </row>
    <row r="201" spans="2:12" s="84" customFormat="1" hidden="1" x14ac:dyDescent="0.25">
      <c r="B201" s="374"/>
      <c r="F201" s="345"/>
      <c r="K201" s="305"/>
      <c r="L201" s="305"/>
    </row>
    <row r="202" spans="2:12" s="84" customFormat="1" hidden="1" x14ac:dyDescent="0.25">
      <c r="B202" s="374"/>
      <c r="F202" s="345"/>
      <c r="K202" s="305"/>
      <c r="L202" s="305"/>
    </row>
    <row r="203" spans="2:12" s="84" customFormat="1" hidden="1" x14ac:dyDescent="0.25">
      <c r="B203" s="374"/>
      <c r="F203" s="345"/>
      <c r="K203" s="305"/>
      <c r="L203" s="305"/>
    </row>
    <row r="204" spans="2:12" s="84" customFormat="1" hidden="1" x14ac:dyDescent="0.25">
      <c r="B204" s="374"/>
      <c r="F204" s="345"/>
      <c r="K204" s="305"/>
      <c r="L204" s="305"/>
    </row>
    <row r="205" spans="2:12" s="84" customFormat="1" hidden="1" x14ac:dyDescent="0.25">
      <c r="B205" s="374"/>
      <c r="F205" s="345"/>
      <c r="K205" s="305"/>
      <c r="L205" s="305"/>
    </row>
    <row r="206" spans="2:12" s="84" customFormat="1" hidden="1" x14ac:dyDescent="0.25">
      <c r="B206" s="374"/>
      <c r="F206" s="345"/>
      <c r="K206" s="305"/>
      <c r="L206" s="305"/>
    </row>
    <row r="207" spans="2:12" s="84" customFormat="1" hidden="1" x14ac:dyDescent="0.25">
      <c r="B207" s="374"/>
      <c r="F207" s="345"/>
      <c r="K207" s="305"/>
      <c r="L207" s="305"/>
    </row>
    <row r="208" spans="2:12" s="47" customFormat="1" x14ac:dyDescent="0.25">
      <c r="B208" s="56"/>
      <c r="F208" s="46"/>
      <c r="K208" s="55"/>
      <c r="L208" s="55"/>
    </row>
    <row r="209" spans="2:12" s="47" customFormat="1" x14ac:dyDescent="0.25">
      <c r="B209" s="56"/>
      <c r="F209" s="46"/>
      <c r="K209" s="55"/>
      <c r="L209" s="55"/>
    </row>
    <row r="210" spans="2:12" s="47" customFormat="1" x14ac:dyDescent="0.25">
      <c r="B210" s="56"/>
      <c r="F210" s="46"/>
      <c r="K210" s="55"/>
      <c r="L210" s="55"/>
    </row>
    <row r="211" spans="2:12" s="47" customFormat="1" x14ac:dyDescent="0.25">
      <c r="B211" s="56"/>
      <c r="F211" s="46"/>
      <c r="K211" s="55"/>
      <c r="L211" s="55"/>
    </row>
    <row r="212" spans="2:12" s="47" customFormat="1" x14ac:dyDescent="0.25">
      <c r="B212" s="56"/>
      <c r="F212" s="46"/>
      <c r="K212" s="55"/>
      <c r="L212" s="55"/>
    </row>
    <row r="213" spans="2:12" s="47" customFormat="1" x14ac:dyDescent="0.25">
      <c r="B213" s="56"/>
      <c r="F213" s="46"/>
      <c r="K213" s="55"/>
      <c r="L213" s="55"/>
    </row>
    <row r="214" spans="2:12" s="47" customFormat="1" x14ac:dyDescent="0.25">
      <c r="B214" s="56"/>
      <c r="F214" s="46"/>
      <c r="K214" s="55"/>
      <c r="L214" s="55"/>
    </row>
    <row r="215" spans="2:12" s="47" customFormat="1" x14ac:dyDescent="0.25">
      <c r="B215" s="56"/>
      <c r="F215" s="46"/>
      <c r="K215" s="55"/>
      <c r="L215" s="55"/>
    </row>
    <row r="216" spans="2:12" s="47" customFormat="1" x14ac:dyDescent="0.25">
      <c r="B216" s="56"/>
      <c r="F216" s="46"/>
      <c r="K216" s="55"/>
      <c r="L216" s="55"/>
    </row>
    <row r="217" spans="2:12" s="47" customFormat="1" x14ac:dyDescent="0.25">
      <c r="B217" s="56"/>
      <c r="F217" s="46"/>
      <c r="K217" s="55"/>
      <c r="L217" s="55"/>
    </row>
    <row r="218" spans="2:12" s="47" customFormat="1" x14ac:dyDescent="0.25">
      <c r="B218" s="56"/>
      <c r="F218" s="46"/>
      <c r="K218" s="55"/>
      <c r="L218" s="55"/>
    </row>
    <row r="219" spans="2:12" s="47" customFormat="1" x14ac:dyDescent="0.25">
      <c r="B219" s="56"/>
      <c r="F219" s="46"/>
      <c r="K219" s="55"/>
      <c r="L219" s="55"/>
    </row>
    <row r="220" spans="2:12" s="47" customFormat="1" x14ac:dyDescent="0.25">
      <c r="B220" s="56"/>
      <c r="F220" s="46"/>
      <c r="K220" s="55"/>
      <c r="L220" s="55"/>
    </row>
    <row r="221" spans="2:12" s="47" customFormat="1" x14ac:dyDescent="0.25">
      <c r="B221" s="56"/>
      <c r="F221" s="46"/>
      <c r="K221" s="55"/>
      <c r="L221" s="55"/>
    </row>
    <row r="222" spans="2:12" s="47" customFormat="1" x14ac:dyDescent="0.25">
      <c r="B222" s="56"/>
      <c r="F222" s="46"/>
      <c r="K222" s="55"/>
      <c r="L222" s="55"/>
    </row>
    <row r="223" spans="2:12" s="47" customFormat="1" x14ac:dyDescent="0.25">
      <c r="B223" s="56"/>
      <c r="F223" s="46"/>
      <c r="K223" s="55"/>
      <c r="L223" s="55"/>
    </row>
    <row r="224" spans="2:12" s="47" customFormat="1" x14ac:dyDescent="0.25">
      <c r="B224" s="56"/>
      <c r="F224" s="46"/>
      <c r="K224" s="55"/>
      <c r="L224" s="55"/>
    </row>
    <row r="225" spans="2:12" s="47" customFormat="1" x14ac:dyDescent="0.25">
      <c r="B225" s="56"/>
      <c r="F225" s="46"/>
      <c r="K225" s="55"/>
      <c r="L225" s="55"/>
    </row>
    <row r="226" spans="2:12" s="47" customFormat="1" x14ac:dyDescent="0.25">
      <c r="B226" s="56"/>
      <c r="F226" s="46"/>
      <c r="K226" s="55"/>
      <c r="L226" s="55"/>
    </row>
    <row r="227" spans="2:12" s="47" customFormat="1" x14ac:dyDescent="0.25">
      <c r="B227" s="56"/>
      <c r="F227" s="46"/>
      <c r="K227" s="55"/>
      <c r="L227" s="55"/>
    </row>
    <row r="228" spans="2:12" s="47" customFormat="1" x14ac:dyDescent="0.25">
      <c r="B228" s="56"/>
      <c r="F228" s="46"/>
      <c r="K228" s="55"/>
      <c r="L228" s="55"/>
    </row>
    <row r="229" spans="2:12" s="47" customFormat="1" x14ac:dyDescent="0.25">
      <c r="B229" s="56"/>
      <c r="F229" s="46"/>
      <c r="K229" s="55"/>
      <c r="L229" s="55"/>
    </row>
    <row r="230" spans="2:12" s="47" customFormat="1" x14ac:dyDescent="0.25">
      <c r="B230" s="56"/>
      <c r="F230" s="46"/>
      <c r="K230" s="55"/>
      <c r="L230" s="55"/>
    </row>
    <row r="231" spans="2:12" s="47" customFormat="1" x14ac:dyDescent="0.25">
      <c r="B231" s="56"/>
      <c r="F231" s="46"/>
      <c r="K231" s="55"/>
      <c r="L231" s="55"/>
    </row>
    <row r="232" spans="2:12" s="47" customFormat="1" x14ac:dyDescent="0.25">
      <c r="B232" s="56"/>
      <c r="F232" s="46"/>
      <c r="K232" s="55"/>
      <c r="L232" s="55"/>
    </row>
    <row r="233" spans="2:12" s="47" customFormat="1" x14ac:dyDescent="0.25">
      <c r="B233" s="56"/>
      <c r="F233" s="46"/>
      <c r="K233" s="55"/>
      <c r="L233" s="55"/>
    </row>
    <row r="234" spans="2:12" s="47" customFormat="1" x14ac:dyDescent="0.25">
      <c r="B234" s="56"/>
      <c r="F234" s="46"/>
      <c r="K234" s="55"/>
      <c r="L234" s="55"/>
    </row>
    <row r="235" spans="2:12" s="47" customFormat="1" x14ac:dyDescent="0.25">
      <c r="B235" s="56"/>
      <c r="F235" s="46"/>
      <c r="K235" s="55"/>
      <c r="L235" s="55"/>
    </row>
    <row r="236" spans="2:12" s="47" customFormat="1" x14ac:dyDescent="0.25">
      <c r="B236" s="56"/>
      <c r="F236" s="46"/>
      <c r="K236" s="55"/>
      <c r="L236" s="55"/>
    </row>
    <row r="237" spans="2:12" s="47" customFormat="1" x14ac:dyDescent="0.25">
      <c r="B237" s="56"/>
      <c r="F237" s="46"/>
      <c r="K237" s="55"/>
      <c r="L237" s="55"/>
    </row>
    <row r="238" spans="2:12" s="47" customFormat="1" x14ac:dyDescent="0.25">
      <c r="B238" s="56"/>
      <c r="F238" s="46"/>
      <c r="K238" s="55"/>
      <c r="L238" s="55"/>
    </row>
    <row r="239" spans="2:12" s="47" customFormat="1" x14ac:dyDescent="0.25">
      <c r="B239" s="56"/>
      <c r="F239" s="46"/>
      <c r="K239" s="55"/>
      <c r="L239" s="55"/>
    </row>
    <row r="240" spans="2:12" s="47" customFormat="1" x14ac:dyDescent="0.25">
      <c r="B240" s="56"/>
      <c r="F240" s="46"/>
      <c r="K240" s="55"/>
      <c r="L240" s="55"/>
    </row>
    <row r="241" spans="2:12" s="47" customFormat="1" x14ac:dyDescent="0.25">
      <c r="B241" s="56"/>
      <c r="F241" s="46"/>
      <c r="K241" s="55"/>
      <c r="L241" s="55"/>
    </row>
    <row r="242" spans="2:12" s="47" customFormat="1" x14ac:dyDescent="0.25">
      <c r="B242" s="56"/>
      <c r="F242" s="46"/>
      <c r="K242" s="55"/>
      <c r="L242" s="55"/>
    </row>
    <row r="243" spans="2:12" s="47" customFormat="1" x14ac:dyDescent="0.25">
      <c r="B243" s="56"/>
      <c r="F243" s="46"/>
      <c r="K243" s="55"/>
      <c r="L243" s="55"/>
    </row>
    <row r="244" spans="2:12" s="47" customFormat="1" x14ac:dyDescent="0.25">
      <c r="B244" s="56"/>
      <c r="F244" s="46"/>
      <c r="K244" s="55"/>
      <c r="L244" s="55"/>
    </row>
    <row r="245" spans="2:12" s="47" customFormat="1" x14ac:dyDescent="0.25">
      <c r="B245" s="56"/>
      <c r="F245" s="46"/>
      <c r="K245" s="55"/>
      <c r="L245" s="55"/>
    </row>
    <row r="246" spans="2:12" s="47" customFormat="1" x14ac:dyDescent="0.25">
      <c r="B246" s="56"/>
      <c r="F246" s="46"/>
      <c r="K246" s="55"/>
      <c r="L246" s="55"/>
    </row>
    <row r="247" spans="2:12" s="47" customFormat="1" x14ac:dyDescent="0.25">
      <c r="B247" s="56"/>
      <c r="F247" s="46"/>
      <c r="K247" s="55"/>
      <c r="L247" s="55"/>
    </row>
    <row r="248" spans="2:12" s="47" customFormat="1" x14ac:dyDescent="0.25">
      <c r="B248" s="56"/>
      <c r="F248" s="46"/>
      <c r="K248" s="55"/>
      <c r="L248" s="55"/>
    </row>
    <row r="249" spans="2:12" s="47" customFormat="1" x14ac:dyDescent="0.25">
      <c r="B249" s="56"/>
      <c r="F249" s="46"/>
      <c r="K249" s="55"/>
      <c r="L249" s="55"/>
    </row>
    <row r="250" spans="2:12" s="47" customFormat="1" x14ac:dyDescent="0.25">
      <c r="B250" s="56"/>
      <c r="F250" s="46"/>
      <c r="K250" s="55"/>
      <c r="L250" s="55"/>
    </row>
    <row r="251" spans="2:12" s="47" customFormat="1" x14ac:dyDescent="0.25">
      <c r="B251" s="56"/>
      <c r="F251" s="46"/>
      <c r="K251" s="55"/>
      <c r="L251" s="55"/>
    </row>
    <row r="252" spans="2:12" s="47" customFormat="1" x14ac:dyDescent="0.25">
      <c r="B252" s="56"/>
      <c r="F252" s="46"/>
      <c r="K252" s="55"/>
      <c r="L252" s="55"/>
    </row>
    <row r="253" spans="2:12" s="47" customFormat="1" x14ac:dyDescent="0.25">
      <c r="B253" s="56"/>
      <c r="F253" s="46"/>
      <c r="K253" s="55"/>
      <c r="L253" s="55"/>
    </row>
    <row r="254" spans="2:12" s="47" customFormat="1" x14ac:dyDescent="0.25">
      <c r="B254" s="56"/>
      <c r="F254" s="46"/>
      <c r="K254" s="55"/>
      <c r="L254" s="55"/>
    </row>
    <row r="255" spans="2:12" s="47" customFormat="1" x14ac:dyDescent="0.25">
      <c r="B255" s="56"/>
      <c r="F255" s="46"/>
      <c r="K255" s="55"/>
      <c r="L255" s="55"/>
    </row>
    <row r="256" spans="2:12" s="47" customFormat="1" x14ac:dyDescent="0.25">
      <c r="B256" s="56"/>
      <c r="F256" s="46"/>
      <c r="K256" s="55"/>
      <c r="L256" s="55"/>
    </row>
    <row r="257" spans="2:12" s="47" customFormat="1" x14ac:dyDescent="0.25">
      <c r="B257" s="56"/>
      <c r="F257" s="46"/>
      <c r="K257" s="55"/>
      <c r="L257" s="55"/>
    </row>
    <row r="258" spans="2:12" s="47" customFormat="1" x14ac:dyDescent="0.25">
      <c r="B258" s="56"/>
      <c r="F258" s="46"/>
      <c r="K258" s="55"/>
      <c r="L258" s="55"/>
    </row>
    <row r="259" spans="2:12" s="47" customFormat="1" x14ac:dyDescent="0.25">
      <c r="B259" s="56"/>
      <c r="F259" s="46"/>
      <c r="K259" s="55"/>
      <c r="L259" s="55"/>
    </row>
    <row r="260" spans="2:12" s="47" customFormat="1" x14ac:dyDescent="0.25">
      <c r="B260" s="56"/>
      <c r="F260" s="46"/>
      <c r="K260" s="55"/>
      <c r="L260" s="55"/>
    </row>
    <row r="261" spans="2:12" s="47" customFormat="1" x14ac:dyDescent="0.25">
      <c r="B261" s="56"/>
      <c r="F261" s="46"/>
      <c r="K261" s="55"/>
      <c r="L261" s="55"/>
    </row>
    <row r="262" spans="2:12" s="47" customFormat="1" x14ac:dyDescent="0.25">
      <c r="B262" s="56"/>
      <c r="F262" s="46"/>
      <c r="K262" s="55"/>
      <c r="L262" s="55"/>
    </row>
    <row r="263" spans="2:12" s="47" customFormat="1" x14ac:dyDescent="0.25">
      <c r="B263" s="56"/>
      <c r="F263" s="46"/>
      <c r="K263" s="55"/>
      <c r="L263" s="55"/>
    </row>
    <row r="264" spans="2:12" s="47" customFormat="1" x14ac:dyDescent="0.25">
      <c r="B264" s="56"/>
      <c r="F264" s="46"/>
      <c r="K264" s="55"/>
      <c r="L264" s="55"/>
    </row>
    <row r="265" spans="2:12" s="47" customFormat="1" x14ac:dyDescent="0.25">
      <c r="B265" s="56"/>
      <c r="F265" s="46"/>
      <c r="K265" s="55"/>
      <c r="L265" s="55"/>
    </row>
    <row r="266" spans="2:12" s="47" customFormat="1" x14ac:dyDescent="0.25">
      <c r="B266" s="56"/>
      <c r="F266" s="46"/>
      <c r="K266" s="55"/>
      <c r="L266" s="55"/>
    </row>
    <row r="267" spans="2:12" s="47" customFormat="1" x14ac:dyDescent="0.25">
      <c r="B267" s="56"/>
      <c r="F267" s="46"/>
      <c r="K267" s="55"/>
      <c r="L267" s="55"/>
    </row>
    <row r="268" spans="2:12" s="47" customFormat="1" x14ac:dyDescent="0.25">
      <c r="B268" s="56"/>
      <c r="F268" s="46"/>
      <c r="K268" s="55"/>
      <c r="L268" s="55"/>
    </row>
    <row r="269" spans="2:12" s="47" customFormat="1" x14ac:dyDescent="0.25">
      <c r="B269" s="56"/>
      <c r="F269" s="46"/>
      <c r="K269" s="55"/>
      <c r="L269" s="55"/>
    </row>
    <row r="270" spans="2:12" s="47" customFormat="1" x14ac:dyDescent="0.25">
      <c r="B270" s="56"/>
      <c r="F270" s="46"/>
      <c r="K270" s="55"/>
      <c r="L270" s="55"/>
    </row>
    <row r="271" spans="2:12" s="47" customFormat="1" x14ac:dyDescent="0.25">
      <c r="B271" s="56"/>
      <c r="F271" s="46"/>
      <c r="K271" s="55"/>
      <c r="L271" s="55"/>
    </row>
    <row r="272" spans="2:12" s="47" customFormat="1" x14ac:dyDescent="0.25">
      <c r="B272" s="56"/>
      <c r="F272" s="46"/>
      <c r="K272" s="55"/>
      <c r="L272" s="55"/>
    </row>
    <row r="273" spans="2:12" s="47" customFormat="1" x14ac:dyDescent="0.25">
      <c r="B273" s="56"/>
      <c r="F273" s="46"/>
      <c r="K273" s="55"/>
      <c r="L273" s="55"/>
    </row>
    <row r="274" spans="2:12" s="47" customFormat="1" x14ac:dyDescent="0.25">
      <c r="B274" s="56"/>
      <c r="F274" s="46"/>
      <c r="K274" s="55"/>
      <c r="L274" s="55"/>
    </row>
    <row r="275" spans="2:12" s="47" customFormat="1" x14ac:dyDescent="0.25">
      <c r="B275" s="56"/>
      <c r="F275" s="46"/>
      <c r="K275" s="55"/>
      <c r="L275" s="55"/>
    </row>
    <row r="276" spans="2:12" s="47" customFormat="1" x14ac:dyDescent="0.25">
      <c r="B276" s="56"/>
      <c r="F276" s="46"/>
      <c r="K276" s="55"/>
      <c r="L276" s="55"/>
    </row>
    <row r="277" spans="2:12" s="47" customFormat="1" x14ac:dyDescent="0.25">
      <c r="B277" s="56"/>
      <c r="F277" s="46"/>
      <c r="K277" s="55"/>
      <c r="L277" s="55"/>
    </row>
    <row r="278" spans="2:12" s="47" customFormat="1" x14ac:dyDescent="0.25">
      <c r="B278" s="56"/>
      <c r="F278" s="46"/>
      <c r="K278" s="55"/>
      <c r="L278" s="55"/>
    </row>
    <row r="279" spans="2:12" s="47" customFormat="1" x14ac:dyDescent="0.25">
      <c r="B279" s="56"/>
      <c r="F279" s="46"/>
      <c r="K279" s="55"/>
      <c r="L279" s="55"/>
    </row>
    <row r="280" spans="2:12" s="47" customFormat="1" x14ac:dyDescent="0.25">
      <c r="B280" s="56"/>
      <c r="F280" s="46"/>
      <c r="K280" s="55"/>
      <c r="L280" s="55"/>
    </row>
    <row r="281" spans="2:12" s="47" customFormat="1" x14ac:dyDescent="0.25">
      <c r="B281" s="56"/>
      <c r="F281" s="46"/>
      <c r="K281" s="55"/>
      <c r="L281" s="55"/>
    </row>
    <row r="282" spans="2:12" s="47" customFormat="1" x14ac:dyDescent="0.25">
      <c r="B282" s="56"/>
      <c r="F282" s="46"/>
      <c r="K282" s="55"/>
      <c r="L282" s="55"/>
    </row>
    <row r="283" spans="2:12" s="47" customFormat="1" x14ac:dyDescent="0.25">
      <c r="B283" s="56"/>
      <c r="F283" s="46"/>
      <c r="K283" s="55"/>
      <c r="L283" s="55"/>
    </row>
    <row r="284" spans="2:12" s="47" customFormat="1" x14ac:dyDescent="0.25">
      <c r="B284" s="56"/>
      <c r="F284" s="46"/>
      <c r="K284" s="55"/>
      <c r="L284" s="55"/>
    </row>
    <row r="285" spans="2:12" s="47" customFormat="1" x14ac:dyDescent="0.25">
      <c r="B285" s="56"/>
      <c r="F285" s="46"/>
      <c r="K285" s="55"/>
      <c r="L285" s="55"/>
    </row>
    <row r="286" spans="2:12" s="47" customFormat="1" x14ac:dyDescent="0.25">
      <c r="B286" s="56"/>
      <c r="F286" s="46"/>
      <c r="K286" s="55"/>
      <c r="L286" s="55"/>
    </row>
    <row r="287" spans="2:12" s="47" customFormat="1" x14ac:dyDescent="0.25">
      <c r="B287" s="56"/>
      <c r="F287" s="46"/>
      <c r="K287" s="55"/>
      <c r="L287" s="55"/>
    </row>
    <row r="288" spans="2:12" s="47" customFormat="1" x14ac:dyDescent="0.25">
      <c r="B288" s="56"/>
      <c r="F288" s="46"/>
      <c r="K288" s="55"/>
      <c r="L288" s="55"/>
    </row>
    <row r="289" spans="2:12" s="47" customFormat="1" x14ac:dyDescent="0.25">
      <c r="B289" s="56"/>
      <c r="F289" s="46"/>
      <c r="K289" s="55"/>
      <c r="L289" s="55"/>
    </row>
    <row r="290" spans="2:12" s="47" customFormat="1" x14ac:dyDescent="0.25">
      <c r="B290" s="56"/>
      <c r="F290" s="46"/>
      <c r="K290" s="55"/>
      <c r="L290" s="55"/>
    </row>
    <row r="291" spans="2:12" s="47" customFormat="1" x14ac:dyDescent="0.25">
      <c r="B291" s="56"/>
      <c r="F291" s="46"/>
      <c r="K291" s="55"/>
      <c r="L291" s="55"/>
    </row>
    <row r="292" spans="2:12" s="47" customFormat="1" x14ac:dyDescent="0.25">
      <c r="B292" s="56"/>
      <c r="F292" s="46"/>
      <c r="K292" s="55"/>
      <c r="L292" s="55"/>
    </row>
    <row r="293" spans="2:12" s="47" customFormat="1" x14ac:dyDescent="0.25">
      <c r="B293" s="56"/>
      <c r="F293" s="46"/>
      <c r="K293" s="55"/>
      <c r="L293" s="55"/>
    </row>
    <row r="294" spans="2:12" s="47" customFormat="1" x14ac:dyDescent="0.25">
      <c r="B294" s="56"/>
      <c r="F294" s="46"/>
      <c r="K294" s="55"/>
      <c r="L294" s="55"/>
    </row>
    <row r="295" spans="2:12" s="47" customFormat="1" x14ac:dyDescent="0.25">
      <c r="B295" s="56"/>
      <c r="F295" s="46"/>
      <c r="K295" s="55"/>
      <c r="L295" s="55"/>
    </row>
    <row r="296" spans="2:12" s="47" customFormat="1" x14ac:dyDescent="0.25">
      <c r="B296" s="56"/>
      <c r="F296" s="46"/>
      <c r="K296" s="55"/>
      <c r="L296" s="55"/>
    </row>
    <row r="297" spans="2:12" s="47" customFormat="1" x14ac:dyDescent="0.25">
      <c r="B297" s="56"/>
      <c r="F297" s="46"/>
      <c r="K297" s="55"/>
      <c r="L297" s="55"/>
    </row>
    <row r="298" spans="2:12" s="47" customFormat="1" x14ac:dyDescent="0.25">
      <c r="B298" s="56"/>
      <c r="F298" s="46"/>
      <c r="K298" s="55"/>
      <c r="L298" s="55"/>
    </row>
    <row r="299" spans="2:12" s="47" customFormat="1" x14ac:dyDescent="0.25">
      <c r="B299" s="56"/>
      <c r="F299" s="46"/>
      <c r="K299" s="55"/>
      <c r="L299" s="55"/>
    </row>
    <row r="300" spans="2:12" s="47" customFormat="1" x14ac:dyDescent="0.25">
      <c r="B300" s="56"/>
      <c r="F300" s="46"/>
      <c r="K300" s="55"/>
      <c r="L300" s="55"/>
    </row>
    <row r="301" spans="2:12" s="47" customFormat="1" x14ac:dyDescent="0.25">
      <c r="B301" s="56"/>
      <c r="F301" s="46"/>
      <c r="K301" s="55"/>
      <c r="L301" s="55"/>
    </row>
    <row r="302" spans="2:12" s="47" customFormat="1" x14ac:dyDescent="0.25">
      <c r="B302" s="56"/>
      <c r="F302" s="46"/>
      <c r="K302" s="55"/>
      <c r="L302" s="55"/>
    </row>
    <row r="303" spans="2:12" s="47" customFormat="1" x14ac:dyDescent="0.25">
      <c r="B303" s="56"/>
      <c r="F303" s="46"/>
      <c r="K303" s="55"/>
      <c r="L303" s="55"/>
    </row>
    <row r="304" spans="2:12" s="47" customFormat="1" x14ac:dyDescent="0.25">
      <c r="B304" s="56"/>
      <c r="F304" s="46"/>
      <c r="K304" s="55"/>
      <c r="L304" s="55"/>
    </row>
    <row r="305" spans="2:12" s="47" customFormat="1" x14ac:dyDescent="0.25">
      <c r="B305" s="56"/>
      <c r="F305" s="46"/>
      <c r="K305" s="55"/>
      <c r="L305" s="55"/>
    </row>
    <row r="306" spans="2:12" s="47" customFormat="1" x14ac:dyDescent="0.25">
      <c r="B306" s="56"/>
      <c r="F306" s="46"/>
      <c r="K306" s="55"/>
      <c r="L306" s="55"/>
    </row>
    <row r="307" spans="2:12" s="47" customFormat="1" x14ac:dyDescent="0.25">
      <c r="B307" s="56"/>
      <c r="F307" s="46"/>
      <c r="K307" s="55"/>
      <c r="L307" s="55"/>
    </row>
    <row r="308" spans="2:12" s="47" customFormat="1" x14ac:dyDescent="0.25">
      <c r="B308" s="56"/>
      <c r="F308" s="46"/>
      <c r="K308" s="55"/>
      <c r="L308" s="55"/>
    </row>
    <row r="309" spans="2:12" s="47" customFormat="1" x14ac:dyDescent="0.25">
      <c r="B309" s="56"/>
      <c r="F309" s="46"/>
      <c r="K309" s="55"/>
      <c r="L309" s="55"/>
    </row>
    <row r="310" spans="2:12" s="47" customFormat="1" x14ac:dyDescent="0.25">
      <c r="B310" s="56"/>
      <c r="F310" s="46"/>
      <c r="K310" s="55"/>
      <c r="L310" s="55"/>
    </row>
    <row r="311" spans="2:12" s="47" customFormat="1" x14ac:dyDescent="0.25">
      <c r="B311" s="56"/>
      <c r="F311" s="46"/>
      <c r="K311" s="55"/>
      <c r="L311" s="55"/>
    </row>
    <row r="312" spans="2:12" s="47" customFormat="1" x14ac:dyDescent="0.25">
      <c r="B312" s="56"/>
      <c r="F312" s="46"/>
      <c r="K312" s="55"/>
      <c r="L312" s="55"/>
    </row>
    <row r="313" spans="2:12" s="47" customFormat="1" x14ac:dyDescent="0.25">
      <c r="B313" s="56"/>
      <c r="F313" s="46"/>
      <c r="K313" s="55"/>
      <c r="L313" s="55"/>
    </row>
    <row r="314" spans="2:12" s="47" customFormat="1" x14ac:dyDescent="0.25">
      <c r="B314" s="56"/>
      <c r="F314" s="46"/>
      <c r="K314" s="55"/>
      <c r="L314" s="55"/>
    </row>
    <row r="315" spans="2:12" s="47" customFormat="1" x14ac:dyDescent="0.25">
      <c r="B315" s="56"/>
      <c r="F315" s="46"/>
      <c r="K315" s="55"/>
      <c r="L315" s="55"/>
    </row>
    <row r="316" spans="2:12" s="47" customFormat="1" x14ac:dyDescent="0.25">
      <c r="B316" s="56"/>
      <c r="F316" s="46"/>
      <c r="K316" s="55"/>
      <c r="L316" s="55"/>
    </row>
    <row r="317" spans="2:12" s="47" customFormat="1" x14ac:dyDescent="0.25">
      <c r="B317" s="56"/>
      <c r="F317" s="46"/>
      <c r="K317" s="55"/>
      <c r="L317" s="55"/>
    </row>
    <row r="318" spans="2:12" s="47" customFormat="1" x14ac:dyDescent="0.25">
      <c r="B318" s="56"/>
      <c r="F318" s="46"/>
      <c r="K318" s="55"/>
      <c r="L318" s="55"/>
    </row>
    <row r="319" spans="2:12" s="47" customFormat="1" x14ac:dyDescent="0.25">
      <c r="B319" s="56"/>
      <c r="F319" s="46"/>
      <c r="K319" s="55"/>
      <c r="L319" s="55"/>
    </row>
    <row r="320" spans="2:12" s="47" customFormat="1" x14ac:dyDescent="0.25">
      <c r="B320" s="56"/>
      <c r="F320" s="46"/>
      <c r="K320" s="55"/>
      <c r="L320" s="55"/>
    </row>
    <row r="321" spans="2:12" s="47" customFormat="1" x14ac:dyDescent="0.25">
      <c r="B321" s="56"/>
      <c r="F321" s="46"/>
      <c r="K321" s="55"/>
      <c r="L321" s="55"/>
    </row>
    <row r="322" spans="2:12" s="47" customFormat="1" x14ac:dyDescent="0.25">
      <c r="B322" s="56"/>
      <c r="F322" s="46"/>
      <c r="K322" s="55"/>
      <c r="L322" s="55"/>
    </row>
    <row r="323" spans="2:12" s="47" customFormat="1" x14ac:dyDescent="0.25">
      <c r="B323" s="56"/>
      <c r="F323" s="46"/>
      <c r="K323" s="55"/>
      <c r="L323" s="55"/>
    </row>
    <row r="324" spans="2:12" s="47" customFormat="1" x14ac:dyDescent="0.25">
      <c r="B324" s="56"/>
      <c r="F324" s="46"/>
      <c r="K324" s="55"/>
      <c r="L324" s="55"/>
    </row>
    <row r="325" spans="2:12" s="47" customFormat="1" x14ac:dyDescent="0.25">
      <c r="B325" s="56"/>
      <c r="F325" s="46"/>
      <c r="K325" s="55"/>
      <c r="L325" s="55"/>
    </row>
    <row r="326" spans="2:12" s="47" customFormat="1" x14ac:dyDescent="0.25">
      <c r="B326" s="56"/>
      <c r="F326" s="46"/>
      <c r="K326" s="55"/>
      <c r="L326" s="55"/>
    </row>
    <row r="327" spans="2:12" s="47" customFormat="1" x14ac:dyDescent="0.25">
      <c r="B327" s="56"/>
      <c r="F327" s="46"/>
      <c r="K327" s="55"/>
      <c r="L327" s="55"/>
    </row>
    <row r="328" spans="2:12" s="47" customFormat="1" x14ac:dyDescent="0.25">
      <c r="B328" s="56"/>
      <c r="F328" s="46"/>
      <c r="K328" s="55"/>
      <c r="L328" s="55"/>
    </row>
    <row r="329" spans="2:12" s="47" customFormat="1" x14ac:dyDescent="0.25">
      <c r="B329" s="56"/>
      <c r="F329" s="46"/>
      <c r="K329" s="55"/>
      <c r="L329" s="55"/>
    </row>
    <row r="330" spans="2:12" s="47" customFormat="1" x14ac:dyDescent="0.25">
      <c r="B330" s="56"/>
      <c r="F330" s="46"/>
      <c r="K330" s="55"/>
      <c r="L330" s="55"/>
    </row>
    <row r="331" spans="2:12" s="47" customFormat="1" x14ac:dyDescent="0.25">
      <c r="B331" s="56"/>
      <c r="F331" s="46"/>
      <c r="K331" s="55"/>
      <c r="L331" s="55"/>
    </row>
    <row r="332" spans="2:12" s="47" customFormat="1" x14ac:dyDescent="0.25">
      <c r="B332" s="56"/>
      <c r="F332" s="46"/>
      <c r="K332" s="55"/>
      <c r="L332" s="55"/>
    </row>
    <row r="333" spans="2:12" s="47" customFormat="1" x14ac:dyDescent="0.25">
      <c r="B333" s="56"/>
      <c r="F333" s="46"/>
      <c r="K333" s="55"/>
      <c r="L333" s="55"/>
    </row>
    <row r="334" spans="2:12" s="47" customFormat="1" x14ac:dyDescent="0.25">
      <c r="B334" s="56"/>
      <c r="F334" s="46"/>
      <c r="K334" s="55"/>
      <c r="L334" s="55"/>
    </row>
    <row r="335" spans="2:12" s="47" customFormat="1" x14ac:dyDescent="0.25">
      <c r="B335" s="56"/>
      <c r="F335" s="46"/>
      <c r="K335" s="55"/>
      <c r="L335" s="55"/>
    </row>
    <row r="336" spans="2:12" s="47" customFormat="1" x14ac:dyDescent="0.25">
      <c r="B336" s="56"/>
      <c r="F336" s="46"/>
      <c r="K336" s="55"/>
      <c r="L336" s="55"/>
    </row>
    <row r="337" spans="2:12" s="47" customFormat="1" x14ac:dyDescent="0.25">
      <c r="B337" s="56"/>
      <c r="F337" s="46"/>
      <c r="K337" s="55"/>
      <c r="L337" s="55"/>
    </row>
    <row r="338" spans="2:12" s="47" customFormat="1" x14ac:dyDescent="0.25">
      <c r="B338" s="56"/>
      <c r="F338" s="46"/>
      <c r="K338" s="55"/>
      <c r="L338" s="55"/>
    </row>
    <row r="339" spans="2:12" s="47" customFormat="1" x14ac:dyDescent="0.25">
      <c r="B339" s="56"/>
      <c r="F339" s="46"/>
      <c r="K339" s="55"/>
      <c r="L339" s="55"/>
    </row>
    <row r="340" spans="2:12" s="47" customFormat="1" x14ac:dyDescent="0.25">
      <c r="B340" s="56"/>
      <c r="F340" s="46"/>
      <c r="K340" s="55"/>
      <c r="L340" s="55"/>
    </row>
    <row r="341" spans="2:12" s="47" customFormat="1" x14ac:dyDescent="0.25">
      <c r="B341" s="56"/>
      <c r="F341" s="46"/>
      <c r="K341" s="55"/>
      <c r="L341" s="55"/>
    </row>
    <row r="342" spans="2:12" s="47" customFormat="1" x14ac:dyDescent="0.25">
      <c r="B342" s="56"/>
      <c r="F342" s="46"/>
      <c r="K342" s="55"/>
      <c r="L342" s="55"/>
    </row>
    <row r="343" spans="2:12" s="47" customFormat="1" x14ac:dyDescent="0.25">
      <c r="B343" s="56"/>
      <c r="F343" s="46"/>
      <c r="K343" s="55"/>
      <c r="L343" s="55"/>
    </row>
    <row r="344" spans="2:12" s="47" customFormat="1" x14ac:dyDescent="0.25">
      <c r="B344" s="56"/>
      <c r="F344" s="46"/>
      <c r="K344" s="55"/>
      <c r="L344" s="55"/>
    </row>
    <row r="345" spans="2:12" s="47" customFormat="1" x14ac:dyDescent="0.25">
      <c r="B345" s="56"/>
      <c r="F345" s="46"/>
      <c r="K345" s="55"/>
      <c r="L345" s="55"/>
    </row>
    <row r="346" spans="2:12" s="47" customFormat="1" x14ac:dyDescent="0.25">
      <c r="B346" s="56"/>
      <c r="F346" s="46"/>
      <c r="K346" s="55"/>
      <c r="L346" s="55"/>
    </row>
    <row r="347" spans="2:12" s="47" customFormat="1" x14ac:dyDescent="0.25">
      <c r="B347" s="56"/>
      <c r="F347" s="46"/>
      <c r="K347" s="55"/>
      <c r="L347" s="55"/>
    </row>
    <row r="348" spans="2:12" s="47" customFormat="1" x14ac:dyDescent="0.25">
      <c r="B348" s="56"/>
      <c r="F348" s="46"/>
      <c r="K348" s="55"/>
      <c r="L348" s="55"/>
    </row>
    <row r="349" spans="2:12" s="47" customFormat="1" x14ac:dyDescent="0.25">
      <c r="B349" s="56"/>
      <c r="F349" s="46"/>
      <c r="K349" s="55"/>
      <c r="L349" s="55"/>
    </row>
    <row r="350" spans="2:12" s="47" customFormat="1" x14ac:dyDescent="0.25">
      <c r="B350" s="56"/>
      <c r="F350" s="46"/>
      <c r="K350" s="55"/>
      <c r="L350" s="55"/>
    </row>
    <row r="351" spans="2:12" s="47" customFormat="1" x14ac:dyDescent="0.25">
      <c r="B351" s="56"/>
      <c r="F351" s="46"/>
      <c r="K351" s="55"/>
      <c r="L351" s="55"/>
    </row>
    <row r="352" spans="2:12" s="47" customFormat="1" x14ac:dyDescent="0.25">
      <c r="B352" s="56"/>
      <c r="F352" s="46"/>
      <c r="K352" s="55"/>
      <c r="L352" s="55"/>
    </row>
    <row r="353" spans="2:12" s="47" customFormat="1" x14ac:dyDescent="0.25">
      <c r="B353" s="56"/>
      <c r="F353" s="46"/>
      <c r="K353" s="55"/>
      <c r="L353" s="55"/>
    </row>
    <row r="354" spans="2:12" s="47" customFormat="1" x14ac:dyDescent="0.25">
      <c r="B354" s="56"/>
      <c r="F354" s="46"/>
      <c r="K354" s="55"/>
      <c r="L354" s="55"/>
    </row>
    <row r="355" spans="2:12" s="47" customFormat="1" x14ac:dyDescent="0.25">
      <c r="B355" s="56"/>
      <c r="F355" s="46"/>
      <c r="K355" s="55"/>
      <c r="L355" s="55"/>
    </row>
    <row r="356" spans="2:12" s="47" customFormat="1" x14ac:dyDescent="0.25">
      <c r="B356" s="56"/>
      <c r="F356" s="46"/>
      <c r="K356" s="55"/>
      <c r="L356" s="55"/>
    </row>
    <row r="357" spans="2:12" s="47" customFormat="1" x14ac:dyDescent="0.25">
      <c r="B357" s="56"/>
      <c r="F357" s="46"/>
      <c r="K357" s="55"/>
      <c r="L357" s="55"/>
    </row>
    <row r="358" spans="2:12" s="47" customFormat="1" x14ac:dyDescent="0.25">
      <c r="B358" s="56"/>
      <c r="F358" s="46"/>
      <c r="K358" s="55"/>
      <c r="L358" s="55"/>
    </row>
    <row r="359" spans="2:12" s="47" customFormat="1" x14ac:dyDescent="0.25">
      <c r="B359" s="56"/>
      <c r="F359" s="46"/>
      <c r="K359" s="55"/>
      <c r="L359" s="55"/>
    </row>
    <row r="360" spans="2:12" s="47" customFormat="1" x14ac:dyDescent="0.25">
      <c r="B360" s="56"/>
      <c r="F360" s="46"/>
      <c r="K360" s="55"/>
      <c r="L360" s="55"/>
    </row>
    <row r="361" spans="2:12" s="47" customFormat="1" x14ac:dyDescent="0.25">
      <c r="B361" s="56"/>
      <c r="F361" s="46"/>
      <c r="K361" s="55"/>
      <c r="L361" s="55"/>
    </row>
    <row r="362" spans="2:12" s="47" customFormat="1" x14ac:dyDescent="0.25">
      <c r="B362" s="56"/>
      <c r="F362" s="46"/>
      <c r="K362" s="55"/>
      <c r="L362" s="55"/>
    </row>
    <row r="363" spans="2:12" s="47" customFormat="1" x14ac:dyDescent="0.25">
      <c r="B363" s="56"/>
      <c r="F363" s="46"/>
      <c r="K363" s="55"/>
      <c r="L363" s="55"/>
    </row>
    <row r="364" spans="2:12" s="47" customFormat="1" x14ac:dyDescent="0.25">
      <c r="B364" s="56"/>
      <c r="F364" s="46"/>
      <c r="K364" s="55"/>
      <c r="L364" s="55"/>
    </row>
    <row r="365" spans="2:12" s="47" customFormat="1" x14ac:dyDescent="0.25">
      <c r="B365" s="56"/>
      <c r="F365" s="46"/>
      <c r="K365" s="55"/>
      <c r="L365" s="55"/>
    </row>
    <row r="366" spans="2:12" s="47" customFormat="1" x14ac:dyDescent="0.25">
      <c r="B366" s="56"/>
      <c r="F366" s="46"/>
      <c r="K366" s="55"/>
      <c r="L366" s="55"/>
    </row>
    <row r="367" spans="2:12" s="47" customFormat="1" x14ac:dyDescent="0.25">
      <c r="B367" s="56"/>
      <c r="F367" s="46"/>
      <c r="K367" s="55"/>
      <c r="L367" s="55"/>
    </row>
    <row r="368" spans="2:12" s="47" customFormat="1" x14ac:dyDescent="0.25">
      <c r="B368" s="56"/>
      <c r="F368" s="46"/>
      <c r="K368" s="55"/>
      <c r="L368" s="55"/>
    </row>
    <row r="369" spans="2:12" s="47" customFormat="1" x14ac:dyDescent="0.25">
      <c r="B369" s="56"/>
      <c r="F369" s="46"/>
      <c r="K369" s="55"/>
      <c r="L369" s="55"/>
    </row>
    <row r="370" spans="2:12" s="47" customFormat="1" x14ac:dyDescent="0.25">
      <c r="B370" s="56"/>
      <c r="F370" s="46"/>
      <c r="K370" s="55"/>
      <c r="L370" s="55"/>
    </row>
    <row r="371" spans="2:12" s="47" customFormat="1" x14ac:dyDescent="0.25">
      <c r="B371" s="56"/>
      <c r="F371" s="46"/>
      <c r="K371" s="55"/>
      <c r="L371" s="55"/>
    </row>
    <row r="372" spans="2:12" s="47" customFormat="1" x14ac:dyDescent="0.25">
      <c r="B372" s="56"/>
      <c r="F372" s="46"/>
      <c r="K372" s="55"/>
      <c r="L372" s="55"/>
    </row>
    <row r="373" spans="2:12" s="47" customFormat="1" x14ac:dyDescent="0.25">
      <c r="B373" s="56"/>
      <c r="F373" s="46"/>
      <c r="K373" s="55"/>
      <c r="L373" s="55"/>
    </row>
    <row r="374" spans="2:12" s="47" customFormat="1" x14ac:dyDescent="0.25">
      <c r="B374" s="56"/>
      <c r="F374" s="46"/>
      <c r="K374" s="55"/>
      <c r="L374" s="55"/>
    </row>
    <row r="375" spans="2:12" s="47" customFormat="1" x14ac:dyDescent="0.25">
      <c r="B375" s="56"/>
      <c r="F375" s="46"/>
      <c r="K375" s="55"/>
      <c r="L375" s="55"/>
    </row>
    <row r="376" spans="2:12" s="47" customFormat="1" x14ac:dyDescent="0.25">
      <c r="B376" s="56"/>
      <c r="F376" s="46"/>
      <c r="K376" s="55"/>
      <c r="L376" s="55"/>
    </row>
    <row r="377" spans="2:12" s="47" customFormat="1" x14ac:dyDescent="0.25">
      <c r="B377" s="56"/>
      <c r="F377" s="46"/>
      <c r="K377" s="55"/>
      <c r="L377" s="55"/>
    </row>
    <row r="378" spans="2:12" s="47" customFormat="1" x14ac:dyDescent="0.25">
      <c r="B378" s="56"/>
      <c r="F378" s="46"/>
      <c r="K378" s="55"/>
      <c r="L378" s="55"/>
    </row>
    <row r="379" spans="2:12" s="47" customFormat="1" x14ac:dyDescent="0.25">
      <c r="B379" s="56"/>
      <c r="F379" s="46"/>
      <c r="K379" s="55"/>
      <c r="L379" s="55"/>
    </row>
    <row r="380" spans="2:12" s="47" customFormat="1" x14ac:dyDescent="0.25">
      <c r="B380" s="56"/>
      <c r="F380" s="46"/>
      <c r="K380" s="55"/>
      <c r="L380" s="55"/>
    </row>
    <row r="381" spans="2:12" s="47" customFormat="1" x14ac:dyDescent="0.25">
      <c r="B381" s="56"/>
      <c r="F381" s="46"/>
      <c r="K381" s="55"/>
      <c r="L381" s="55"/>
    </row>
    <row r="382" spans="2:12" s="47" customFormat="1" x14ac:dyDescent="0.25">
      <c r="B382" s="56"/>
      <c r="F382" s="46"/>
      <c r="K382" s="55"/>
      <c r="L382" s="55"/>
    </row>
    <row r="383" spans="2:12" s="47" customFormat="1" x14ac:dyDescent="0.25">
      <c r="B383" s="56"/>
      <c r="F383" s="46"/>
      <c r="K383" s="55"/>
      <c r="L383" s="55"/>
    </row>
    <row r="384" spans="2:12" s="47" customFormat="1" x14ac:dyDescent="0.25">
      <c r="B384" s="56"/>
      <c r="F384" s="46"/>
      <c r="K384" s="55"/>
      <c r="L384" s="55"/>
    </row>
    <row r="385" spans="2:12" s="47" customFormat="1" x14ac:dyDescent="0.25">
      <c r="B385" s="56"/>
      <c r="F385" s="46"/>
      <c r="K385" s="55"/>
      <c r="L385" s="55"/>
    </row>
    <row r="386" spans="2:12" s="47" customFormat="1" x14ac:dyDescent="0.25">
      <c r="B386" s="56"/>
      <c r="F386" s="46"/>
      <c r="K386" s="55"/>
      <c r="L386" s="55"/>
    </row>
    <row r="387" spans="2:12" s="47" customFormat="1" x14ac:dyDescent="0.25">
      <c r="B387" s="56"/>
      <c r="F387" s="46"/>
      <c r="K387" s="55"/>
      <c r="L387" s="55"/>
    </row>
    <row r="388" spans="2:12" s="47" customFormat="1" x14ac:dyDescent="0.25">
      <c r="B388" s="56"/>
      <c r="F388" s="46"/>
      <c r="K388" s="55"/>
      <c r="L388" s="55"/>
    </row>
    <row r="389" spans="2:12" s="47" customFormat="1" x14ac:dyDescent="0.25">
      <c r="B389" s="56"/>
      <c r="F389" s="46"/>
      <c r="K389" s="55"/>
      <c r="L389" s="55"/>
    </row>
    <row r="390" spans="2:12" s="47" customFormat="1" x14ac:dyDescent="0.25">
      <c r="B390" s="56"/>
      <c r="F390" s="46"/>
      <c r="K390" s="55"/>
      <c r="L390" s="55"/>
    </row>
    <row r="391" spans="2:12" s="47" customFormat="1" x14ac:dyDescent="0.25">
      <c r="B391" s="56"/>
      <c r="F391" s="46"/>
      <c r="K391" s="55"/>
      <c r="L391" s="55"/>
    </row>
    <row r="392" spans="2:12" s="47" customFormat="1" x14ac:dyDescent="0.25">
      <c r="B392" s="56"/>
      <c r="F392" s="46"/>
      <c r="K392" s="55"/>
      <c r="L392" s="55"/>
    </row>
    <row r="393" spans="2:12" s="47" customFormat="1" x14ac:dyDescent="0.25">
      <c r="B393" s="56"/>
      <c r="F393" s="46"/>
      <c r="K393" s="55"/>
      <c r="L393" s="55"/>
    </row>
    <row r="394" spans="2:12" s="47" customFormat="1" x14ac:dyDescent="0.25">
      <c r="B394" s="56"/>
      <c r="F394" s="46"/>
      <c r="K394" s="55"/>
      <c r="L394" s="55"/>
    </row>
    <row r="395" spans="2:12" s="47" customFormat="1" x14ac:dyDescent="0.25">
      <c r="B395" s="56"/>
      <c r="F395" s="46"/>
      <c r="K395" s="55"/>
      <c r="L395" s="55"/>
    </row>
    <row r="396" spans="2:12" s="47" customFormat="1" x14ac:dyDescent="0.25">
      <c r="B396" s="56"/>
      <c r="F396" s="46"/>
      <c r="K396" s="55"/>
      <c r="L396" s="55"/>
    </row>
    <row r="397" spans="2:12" s="47" customFormat="1" x14ac:dyDescent="0.25">
      <c r="B397" s="56"/>
      <c r="F397" s="46"/>
      <c r="K397" s="55"/>
      <c r="L397" s="55"/>
    </row>
    <row r="398" spans="2:12" s="47" customFormat="1" x14ac:dyDescent="0.25">
      <c r="B398" s="56"/>
      <c r="F398" s="46"/>
      <c r="K398" s="55"/>
      <c r="L398" s="55"/>
    </row>
    <row r="399" spans="2:12" s="47" customFormat="1" x14ac:dyDescent="0.25">
      <c r="B399" s="56"/>
      <c r="F399" s="46"/>
      <c r="K399" s="55"/>
      <c r="L399" s="55"/>
    </row>
    <row r="400" spans="2:12" s="47" customFormat="1" x14ac:dyDescent="0.25">
      <c r="B400" s="56"/>
      <c r="F400" s="46"/>
      <c r="K400" s="55"/>
      <c r="L400" s="55"/>
    </row>
    <row r="401" spans="2:12" s="47" customFormat="1" x14ac:dyDescent="0.25">
      <c r="B401" s="56"/>
      <c r="F401" s="46"/>
      <c r="K401" s="55"/>
      <c r="L401" s="55"/>
    </row>
    <row r="402" spans="2:12" s="47" customFormat="1" x14ac:dyDescent="0.25">
      <c r="B402" s="56"/>
      <c r="F402" s="46"/>
      <c r="K402" s="55"/>
      <c r="L402" s="55"/>
    </row>
    <row r="403" spans="2:12" s="47" customFormat="1" x14ac:dyDescent="0.25">
      <c r="B403" s="56"/>
      <c r="F403" s="46"/>
      <c r="K403" s="55"/>
      <c r="L403" s="55"/>
    </row>
    <row r="404" spans="2:12" s="47" customFormat="1" x14ac:dyDescent="0.25">
      <c r="B404" s="56"/>
      <c r="F404" s="46"/>
      <c r="K404" s="55"/>
      <c r="L404" s="55"/>
    </row>
    <row r="405" spans="2:12" s="47" customFormat="1" x14ac:dyDescent="0.25">
      <c r="B405" s="56"/>
      <c r="F405" s="46"/>
      <c r="K405" s="55"/>
      <c r="L405" s="55"/>
    </row>
    <row r="406" spans="2:12" s="47" customFormat="1" x14ac:dyDescent="0.25">
      <c r="B406" s="56"/>
      <c r="F406" s="46"/>
      <c r="K406" s="55"/>
      <c r="L406" s="55"/>
    </row>
    <row r="407" spans="2:12" s="47" customFormat="1" x14ac:dyDescent="0.25">
      <c r="B407" s="56"/>
      <c r="F407" s="46"/>
      <c r="K407" s="55"/>
      <c r="L407" s="55"/>
    </row>
    <row r="408" spans="2:12" s="47" customFormat="1" x14ac:dyDescent="0.25">
      <c r="B408" s="56"/>
      <c r="F408" s="46"/>
      <c r="K408" s="55"/>
      <c r="L408" s="55"/>
    </row>
    <row r="409" spans="2:12" s="47" customFormat="1" x14ac:dyDescent="0.25">
      <c r="B409" s="56"/>
      <c r="F409" s="46"/>
      <c r="K409" s="55"/>
      <c r="L409" s="55"/>
    </row>
    <row r="410" spans="2:12" s="47" customFormat="1" x14ac:dyDescent="0.25">
      <c r="B410" s="56"/>
      <c r="F410" s="46"/>
      <c r="K410" s="55"/>
      <c r="L410" s="55"/>
    </row>
    <row r="411" spans="2:12" s="47" customFormat="1" x14ac:dyDescent="0.25">
      <c r="B411" s="56"/>
      <c r="F411" s="46"/>
      <c r="K411" s="55"/>
      <c r="L411" s="55"/>
    </row>
    <row r="412" spans="2:12" s="47" customFormat="1" x14ac:dyDescent="0.25">
      <c r="B412" s="56"/>
      <c r="F412" s="46"/>
      <c r="K412" s="55"/>
      <c r="L412" s="55"/>
    </row>
    <row r="413" spans="2:12" s="47" customFormat="1" x14ac:dyDescent="0.25">
      <c r="B413" s="56"/>
      <c r="F413" s="46"/>
      <c r="K413" s="55"/>
      <c r="L413" s="55"/>
    </row>
    <row r="414" spans="2:12" s="47" customFormat="1" x14ac:dyDescent="0.25">
      <c r="B414" s="56"/>
      <c r="F414" s="46"/>
      <c r="K414" s="55"/>
      <c r="L414" s="55"/>
    </row>
    <row r="415" spans="2:12" s="47" customFormat="1" x14ac:dyDescent="0.25">
      <c r="B415" s="56"/>
      <c r="F415" s="46"/>
      <c r="K415" s="55"/>
      <c r="L415" s="55"/>
    </row>
    <row r="416" spans="2:12" s="47" customFormat="1" x14ac:dyDescent="0.25">
      <c r="B416" s="56"/>
      <c r="F416" s="46"/>
      <c r="K416" s="55"/>
      <c r="L416" s="55"/>
    </row>
    <row r="417" spans="2:12" s="47" customFormat="1" x14ac:dyDescent="0.25">
      <c r="B417" s="56"/>
      <c r="F417" s="46"/>
      <c r="K417" s="55"/>
      <c r="L417" s="55"/>
    </row>
    <row r="418" spans="2:12" s="47" customFormat="1" x14ac:dyDescent="0.25">
      <c r="B418" s="56"/>
      <c r="F418" s="46"/>
      <c r="K418" s="55"/>
      <c r="L418" s="55"/>
    </row>
    <row r="419" spans="2:12" s="47" customFormat="1" x14ac:dyDescent="0.25">
      <c r="B419" s="56"/>
      <c r="F419" s="46"/>
      <c r="K419" s="55"/>
      <c r="L419" s="55"/>
    </row>
    <row r="420" spans="2:12" s="47" customFormat="1" x14ac:dyDescent="0.25">
      <c r="B420" s="56"/>
      <c r="F420" s="46"/>
      <c r="K420" s="55"/>
      <c r="L420" s="55"/>
    </row>
    <row r="421" spans="2:12" s="47" customFormat="1" x14ac:dyDescent="0.25">
      <c r="B421" s="56"/>
      <c r="F421" s="46"/>
      <c r="K421" s="55"/>
      <c r="L421" s="55"/>
    </row>
    <row r="422" spans="2:12" s="47" customFormat="1" x14ac:dyDescent="0.25">
      <c r="B422" s="56"/>
      <c r="F422" s="46"/>
      <c r="K422" s="55"/>
      <c r="L422" s="55"/>
    </row>
    <row r="423" spans="2:12" s="47" customFormat="1" x14ac:dyDescent="0.25">
      <c r="B423" s="56"/>
      <c r="F423" s="46"/>
      <c r="K423" s="55"/>
      <c r="L423" s="55"/>
    </row>
    <row r="424" spans="2:12" s="47" customFormat="1" x14ac:dyDescent="0.25">
      <c r="B424" s="56"/>
      <c r="F424" s="46"/>
      <c r="K424" s="55"/>
      <c r="L424" s="55"/>
    </row>
    <row r="425" spans="2:12" s="47" customFormat="1" x14ac:dyDescent="0.25">
      <c r="B425" s="56"/>
      <c r="F425" s="46"/>
      <c r="K425" s="55"/>
      <c r="L425" s="55"/>
    </row>
    <row r="426" spans="2:12" s="47" customFormat="1" x14ac:dyDescent="0.25">
      <c r="B426" s="56"/>
      <c r="F426" s="46"/>
      <c r="K426" s="55"/>
      <c r="L426" s="55"/>
    </row>
    <row r="427" spans="2:12" s="47" customFormat="1" x14ac:dyDescent="0.25">
      <c r="B427" s="56"/>
      <c r="F427" s="46"/>
      <c r="K427" s="55"/>
      <c r="L427" s="55"/>
    </row>
    <row r="428" spans="2:12" s="47" customFormat="1" x14ac:dyDescent="0.25">
      <c r="B428" s="56"/>
      <c r="F428" s="46"/>
      <c r="K428" s="55"/>
      <c r="L428" s="55"/>
    </row>
    <row r="429" spans="2:12" s="47" customFormat="1" x14ac:dyDescent="0.25">
      <c r="B429" s="56"/>
      <c r="F429" s="46"/>
      <c r="K429" s="55"/>
      <c r="L429" s="55"/>
    </row>
    <row r="430" spans="2:12" s="47" customFormat="1" x14ac:dyDescent="0.25">
      <c r="B430" s="56"/>
      <c r="F430" s="46"/>
      <c r="K430" s="55"/>
      <c r="L430" s="55"/>
    </row>
    <row r="431" spans="2:12" s="47" customFormat="1" x14ac:dyDescent="0.25">
      <c r="B431" s="56"/>
      <c r="F431" s="46"/>
      <c r="K431" s="55"/>
      <c r="L431" s="55"/>
    </row>
    <row r="432" spans="2:12" s="47" customFormat="1" x14ac:dyDescent="0.25">
      <c r="B432" s="56"/>
      <c r="F432" s="46"/>
      <c r="K432" s="55"/>
      <c r="L432" s="55"/>
    </row>
    <row r="433" spans="2:12" s="47" customFormat="1" x14ac:dyDescent="0.25">
      <c r="B433" s="56"/>
      <c r="F433" s="46"/>
      <c r="K433" s="55"/>
      <c r="L433" s="55"/>
    </row>
    <row r="434" spans="2:12" s="47" customFormat="1" x14ac:dyDescent="0.25">
      <c r="B434" s="56"/>
      <c r="F434" s="46"/>
      <c r="K434" s="55"/>
      <c r="L434" s="55"/>
    </row>
    <row r="435" spans="2:12" s="47" customFormat="1" x14ac:dyDescent="0.25">
      <c r="B435" s="56"/>
      <c r="F435" s="46"/>
      <c r="K435" s="55"/>
      <c r="L435" s="55"/>
    </row>
    <row r="436" spans="2:12" s="47" customFormat="1" x14ac:dyDescent="0.25">
      <c r="B436" s="56"/>
      <c r="F436" s="46"/>
      <c r="K436" s="55"/>
      <c r="L436" s="55"/>
    </row>
    <row r="437" spans="2:12" s="47" customFormat="1" x14ac:dyDescent="0.25">
      <c r="B437" s="56"/>
      <c r="F437" s="46"/>
      <c r="K437" s="55"/>
      <c r="L437" s="55"/>
    </row>
    <row r="438" spans="2:12" s="47" customFormat="1" x14ac:dyDescent="0.25">
      <c r="B438" s="56"/>
      <c r="F438" s="46"/>
      <c r="K438" s="55"/>
      <c r="L438" s="55"/>
    </row>
    <row r="439" spans="2:12" s="47" customFormat="1" x14ac:dyDescent="0.25">
      <c r="B439" s="56"/>
      <c r="F439" s="46"/>
      <c r="K439" s="55"/>
      <c r="L439" s="55"/>
    </row>
    <row r="440" spans="2:12" s="47" customFormat="1" x14ac:dyDescent="0.25">
      <c r="B440" s="56"/>
      <c r="F440" s="46"/>
      <c r="K440" s="55"/>
      <c r="L440" s="55"/>
    </row>
    <row r="441" spans="2:12" s="47" customFormat="1" x14ac:dyDescent="0.25">
      <c r="B441" s="56"/>
      <c r="F441" s="46"/>
      <c r="K441" s="55"/>
      <c r="L441" s="55"/>
    </row>
    <row r="442" spans="2:12" s="47" customFormat="1" x14ac:dyDescent="0.25">
      <c r="B442" s="56"/>
      <c r="F442" s="46"/>
      <c r="K442" s="55"/>
      <c r="L442" s="55"/>
    </row>
    <row r="443" spans="2:12" s="47" customFormat="1" x14ac:dyDescent="0.25">
      <c r="B443" s="56"/>
      <c r="F443" s="46"/>
      <c r="K443" s="55"/>
      <c r="L443" s="55"/>
    </row>
    <row r="444" spans="2:12" s="47" customFormat="1" x14ac:dyDescent="0.25">
      <c r="B444" s="56"/>
      <c r="F444" s="46"/>
      <c r="K444" s="55"/>
      <c r="L444" s="55"/>
    </row>
    <row r="445" spans="2:12" s="47" customFormat="1" x14ac:dyDescent="0.25">
      <c r="B445" s="56"/>
      <c r="F445" s="46"/>
      <c r="K445" s="55"/>
      <c r="L445" s="55"/>
    </row>
    <row r="446" spans="2:12" s="47" customFormat="1" x14ac:dyDescent="0.25">
      <c r="B446" s="56"/>
      <c r="F446" s="46"/>
      <c r="K446" s="55"/>
      <c r="L446" s="55"/>
    </row>
    <row r="447" spans="2:12" s="47" customFormat="1" x14ac:dyDescent="0.25">
      <c r="B447" s="56"/>
      <c r="F447" s="46"/>
      <c r="K447" s="55"/>
      <c r="L447" s="55"/>
    </row>
    <row r="448" spans="2:12" s="47" customFormat="1" x14ac:dyDescent="0.25">
      <c r="B448" s="56"/>
      <c r="F448" s="46"/>
      <c r="K448" s="55"/>
      <c r="L448" s="55"/>
    </row>
    <row r="449" spans="2:12" s="47" customFormat="1" x14ac:dyDescent="0.25">
      <c r="B449" s="56"/>
      <c r="F449" s="46"/>
      <c r="K449" s="55"/>
      <c r="L449" s="55"/>
    </row>
    <row r="450" spans="2:12" s="47" customFormat="1" x14ac:dyDescent="0.25">
      <c r="B450" s="56"/>
      <c r="F450" s="46"/>
      <c r="K450" s="55"/>
      <c r="L450" s="55"/>
    </row>
    <row r="451" spans="2:12" s="47" customFormat="1" x14ac:dyDescent="0.25">
      <c r="B451" s="56"/>
      <c r="F451" s="46"/>
      <c r="K451" s="55"/>
      <c r="L451" s="55"/>
    </row>
    <row r="452" spans="2:12" s="47" customFormat="1" x14ac:dyDescent="0.25">
      <c r="B452" s="56"/>
      <c r="F452" s="46"/>
      <c r="K452" s="55"/>
      <c r="L452" s="55"/>
    </row>
    <row r="453" spans="2:12" s="47" customFormat="1" x14ac:dyDescent="0.25">
      <c r="B453" s="56"/>
      <c r="F453" s="46"/>
      <c r="K453" s="55"/>
      <c r="L453" s="55"/>
    </row>
    <row r="454" spans="2:12" s="47" customFormat="1" x14ac:dyDescent="0.25">
      <c r="B454" s="56"/>
      <c r="F454" s="46"/>
      <c r="K454" s="55"/>
      <c r="L454" s="55"/>
    </row>
    <row r="455" spans="2:12" s="47" customFormat="1" x14ac:dyDescent="0.25">
      <c r="B455" s="56"/>
      <c r="F455" s="46"/>
      <c r="K455" s="55"/>
      <c r="L455" s="55"/>
    </row>
    <row r="456" spans="2:12" s="47" customFormat="1" x14ac:dyDescent="0.25">
      <c r="B456" s="56"/>
      <c r="F456" s="46"/>
      <c r="K456" s="55"/>
      <c r="L456" s="55"/>
    </row>
    <row r="457" spans="2:12" s="47" customFormat="1" x14ac:dyDescent="0.25">
      <c r="B457" s="56"/>
      <c r="F457" s="46"/>
      <c r="K457" s="55"/>
      <c r="L457" s="55"/>
    </row>
    <row r="458" spans="2:12" s="47" customFormat="1" x14ac:dyDescent="0.25">
      <c r="B458" s="56"/>
      <c r="F458" s="46"/>
      <c r="K458" s="55"/>
      <c r="L458" s="55"/>
    </row>
    <row r="459" spans="2:12" s="47" customFormat="1" x14ac:dyDescent="0.25">
      <c r="B459" s="56"/>
      <c r="F459" s="46"/>
      <c r="K459" s="55"/>
      <c r="L459" s="55"/>
    </row>
    <row r="460" spans="2:12" s="47" customFormat="1" x14ac:dyDescent="0.25">
      <c r="B460" s="56"/>
      <c r="F460" s="46"/>
      <c r="K460" s="55"/>
      <c r="L460" s="55"/>
    </row>
    <row r="461" spans="2:12" s="47" customFormat="1" x14ac:dyDescent="0.25">
      <c r="B461" s="56"/>
      <c r="F461" s="46"/>
      <c r="K461" s="55"/>
      <c r="L461" s="55"/>
    </row>
    <row r="462" spans="2:12" s="47" customFormat="1" x14ac:dyDescent="0.25">
      <c r="B462" s="56"/>
      <c r="F462" s="46"/>
      <c r="K462" s="55"/>
      <c r="L462" s="55"/>
    </row>
    <row r="463" spans="2:12" s="47" customFormat="1" x14ac:dyDescent="0.25">
      <c r="B463" s="56"/>
      <c r="F463" s="46"/>
      <c r="K463" s="55"/>
      <c r="L463" s="55"/>
    </row>
    <row r="464" spans="2:12" s="47" customFormat="1" x14ac:dyDescent="0.25">
      <c r="B464" s="56"/>
      <c r="F464" s="46"/>
      <c r="K464" s="55"/>
      <c r="L464" s="55"/>
    </row>
    <row r="465" spans="2:12" s="47" customFormat="1" x14ac:dyDescent="0.25">
      <c r="B465" s="56"/>
      <c r="F465" s="46"/>
      <c r="K465" s="55"/>
      <c r="L465" s="55"/>
    </row>
    <row r="466" spans="2:12" s="47" customFormat="1" x14ac:dyDescent="0.25">
      <c r="B466" s="56"/>
      <c r="F466" s="46"/>
      <c r="K466" s="55"/>
      <c r="L466" s="55"/>
    </row>
    <row r="467" spans="2:12" s="47" customFormat="1" x14ac:dyDescent="0.25">
      <c r="B467" s="56"/>
      <c r="F467" s="46"/>
      <c r="K467" s="55"/>
      <c r="L467" s="55"/>
    </row>
    <row r="468" spans="2:12" s="47" customFormat="1" x14ac:dyDescent="0.25">
      <c r="B468" s="56"/>
      <c r="F468" s="46"/>
      <c r="K468" s="55"/>
      <c r="L468" s="55"/>
    </row>
    <row r="469" spans="2:12" s="47" customFormat="1" x14ac:dyDescent="0.25">
      <c r="B469" s="56"/>
      <c r="F469" s="46"/>
      <c r="K469" s="55"/>
      <c r="L469" s="55"/>
    </row>
    <row r="470" spans="2:12" s="47" customFormat="1" x14ac:dyDescent="0.25">
      <c r="B470" s="56"/>
      <c r="F470" s="46"/>
      <c r="K470" s="55"/>
      <c r="L470" s="55"/>
    </row>
    <row r="471" spans="2:12" s="47" customFormat="1" x14ac:dyDescent="0.25">
      <c r="B471" s="56"/>
      <c r="F471" s="46"/>
      <c r="K471" s="55"/>
      <c r="L471" s="55"/>
    </row>
    <row r="472" spans="2:12" s="47" customFormat="1" x14ac:dyDescent="0.25">
      <c r="B472" s="56"/>
      <c r="F472" s="46"/>
      <c r="K472" s="55"/>
      <c r="L472" s="55"/>
    </row>
    <row r="473" spans="2:12" s="47" customFormat="1" x14ac:dyDescent="0.25">
      <c r="B473" s="56"/>
      <c r="F473" s="46"/>
      <c r="K473" s="55"/>
      <c r="L473" s="55"/>
    </row>
    <row r="474" spans="2:12" s="47" customFormat="1" x14ac:dyDescent="0.25">
      <c r="B474" s="56"/>
      <c r="F474" s="46"/>
      <c r="K474" s="55"/>
      <c r="L474" s="55"/>
    </row>
    <row r="475" spans="2:12" s="47" customFormat="1" x14ac:dyDescent="0.25">
      <c r="B475" s="56"/>
      <c r="F475" s="46"/>
      <c r="K475" s="55"/>
      <c r="L475" s="55"/>
    </row>
    <row r="476" spans="2:12" s="47" customFormat="1" x14ac:dyDescent="0.25">
      <c r="B476" s="56"/>
      <c r="F476" s="46"/>
      <c r="K476" s="55"/>
      <c r="L476" s="55"/>
    </row>
    <row r="477" spans="2:12" s="47" customFormat="1" x14ac:dyDescent="0.25">
      <c r="B477" s="56"/>
      <c r="F477" s="46"/>
      <c r="K477" s="55"/>
      <c r="L477" s="55"/>
    </row>
    <row r="478" spans="2:12" s="47" customFormat="1" x14ac:dyDescent="0.25">
      <c r="B478" s="56"/>
      <c r="F478" s="46"/>
      <c r="K478" s="55"/>
      <c r="L478" s="55"/>
    </row>
    <row r="479" spans="2:12" s="47" customFormat="1" x14ac:dyDescent="0.25">
      <c r="B479" s="56"/>
      <c r="F479" s="46"/>
      <c r="K479" s="55"/>
      <c r="L479" s="55"/>
    </row>
    <row r="480" spans="2:12" s="47" customFormat="1" x14ac:dyDescent="0.25">
      <c r="B480" s="56"/>
      <c r="F480" s="46"/>
      <c r="K480" s="55"/>
      <c r="L480" s="55"/>
    </row>
    <row r="481" spans="2:12" s="47" customFormat="1" x14ac:dyDescent="0.25">
      <c r="B481" s="56"/>
      <c r="F481" s="46"/>
      <c r="K481" s="55"/>
      <c r="L481" s="55"/>
    </row>
    <row r="482" spans="2:12" s="47" customFormat="1" x14ac:dyDescent="0.25">
      <c r="B482" s="56"/>
      <c r="F482" s="46"/>
      <c r="K482" s="55"/>
      <c r="L482" s="55"/>
    </row>
    <row r="483" spans="2:12" s="47" customFormat="1" x14ac:dyDescent="0.25">
      <c r="B483" s="56"/>
      <c r="F483" s="46"/>
      <c r="K483" s="55"/>
      <c r="L483" s="55"/>
    </row>
    <row r="484" spans="2:12" s="47" customFormat="1" x14ac:dyDescent="0.25">
      <c r="B484" s="56"/>
      <c r="F484" s="46"/>
      <c r="K484" s="55"/>
      <c r="L484" s="55"/>
    </row>
    <row r="485" spans="2:12" s="47" customFormat="1" x14ac:dyDescent="0.25">
      <c r="B485" s="56"/>
      <c r="F485" s="46"/>
      <c r="K485" s="55"/>
      <c r="L485" s="55"/>
    </row>
    <row r="486" spans="2:12" s="47" customFormat="1" x14ac:dyDescent="0.25">
      <c r="B486" s="56"/>
      <c r="F486" s="46"/>
      <c r="K486" s="55"/>
      <c r="L486" s="55"/>
    </row>
    <row r="487" spans="2:12" s="47" customFormat="1" x14ac:dyDescent="0.25">
      <c r="B487" s="56"/>
      <c r="F487" s="46"/>
      <c r="K487" s="55"/>
      <c r="L487" s="55"/>
    </row>
    <row r="488" spans="2:12" s="47" customFormat="1" x14ac:dyDescent="0.25">
      <c r="B488" s="56"/>
      <c r="F488" s="46"/>
      <c r="K488" s="55"/>
      <c r="L488" s="55"/>
    </row>
    <row r="489" spans="2:12" s="47" customFormat="1" x14ac:dyDescent="0.25">
      <c r="B489" s="56"/>
      <c r="F489" s="46"/>
      <c r="K489" s="55"/>
      <c r="L489" s="55"/>
    </row>
    <row r="490" spans="2:12" s="47" customFormat="1" x14ac:dyDescent="0.25">
      <c r="B490" s="56"/>
      <c r="F490" s="46"/>
      <c r="K490" s="55"/>
      <c r="L490" s="55"/>
    </row>
    <row r="491" spans="2:12" s="47" customFormat="1" x14ac:dyDescent="0.25">
      <c r="B491" s="56"/>
      <c r="F491" s="46"/>
      <c r="K491" s="55"/>
      <c r="L491" s="55"/>
    </row>
    <row r="492" spans="2:12" s="47" customFormat="1" x14ac:dyDescent="0.25">
      <c r="B492" s="56"/>
      <c r="F492" s="46"/>
      <c r="K492" s="55"/>
      <c r="L492" s="55"/>
    </row>
    <row r="493" spans="2:12" s="47" customFormat="1" x14ac:dyDescent="0.25">
      <c r="B493" s="56"/>
      <c r="F493" s="46"/>
      <c r="K493" s="55"/>
      <c r="L493" s="55"/>
    </row>
    <row r="494" spans="2:12" s="47" customFormat="1" x14ac:dyDescent="0.25">
      <c r="B494" s="56"/>
      <c r="F494" s="46"/>
      <c r="K494" s="55"/>
      <c r="L494" s="55"/>
    </row>
    <row r="495" spans="2:12" s="47" customFormat="1" x14ac:dyDescent="0.25">
      <c r="B495" s="56"/>
      <c r="F495" s="46"/>
      <c r="K495" s="55"/>
      <c r="L495" s="55"/>
    </row>
    <row r="496" spans="2:12" s="47" customFormat="1" x14ac:dyDescent="0.25">
      <c r="B496" s="56"/>
      <c r="F496" s="46"/>
      <c r="K496" s="55"/>
      <c r="L496" s="55"/>
    </row>
    <row r="497" spans="2:12" s="47" customFormat="1" x14ac:dyDescent="0.25">
      <c r="B497" s="56"/>
      <c r="F497" s="46"/>
      <c r="K497" s="55"/>
      <c r="L497" s="55"/>
    </row>
    <row r="498" spans="2:12" s="47" customFormat="1" x14ac:dyDescent="0.25">
      <c r="B498" s="56"/>
      <c r="F498" s="46"/>
      <c r="K498" s="55"/>
      <c r="L498" s="55"/>
    </row>
    <row r="499" spans="2:12" s="47" customFormat="1" x14ac:dyDescent="0.25">
      <c r="B499" s="56"/>
      <c r="F499" s="46"/>
      <c r="K499" s="55"/>
      <c r="L499" s="55"/>
    </row>
    <row r="500" spans="2:12" s="47" customFormat="1" x14ac:dyDescent="0.25">
      <c r="B500" s="56"/>
      <c r="F500" s="46"/>
      <c r="K500" s="55"/>
      <c r="L500" s="55"/>
    </row>
    <row r="501" spans="2:12" s="47" customFormat="1" x14ac:dyDescent="0.25">
      <c r="B501" s="56"/>
      <c r="F501" s="46"/>
      <c r="K501" s="55"/>
      <c r="L501" s="55"/>
    </row>
    <row r="502" spans="2:12" s="47" customFormat="1" x14ac:dyDescent="0.25">
      <c r="B502" s="56"/>
      <c r="F502" s="46"/>
      <c r="K502" s="55"/>
      <c r="L502" s="55"/>
    </row>
    <row r="503" spans="2:12" s="47" customFormat="1" x14ac:dyDescent="0.25">
      <c r="B503" s="56"/>
      <c r="F503" s="46"/>
      <c r="K503" s="55"/>
      <c r="L503" s="55"/>
    </row>
    <row r="504" spans="2:12" s="47" customFormat="1" x14ac:dyDescent="0.25">
      <c r="B504" s="56"/>
      <c r="F504" s="46"/>
      <c r="K504" s="55"/>
      <c r="L504" s="55"/>
    </row>
    <row r="505" spans="2:12" s="47" customFormat="1" x14ac:dyDescent="0.25">
      <c r="B505" s="56"/>
      <c r="F505" s="46"/>
      <c r="K505" s="55"/>
      <c r="L505" s="55"/>
    </row>
    <row r="506" spans="2:12" s="47" customFormat="1" x14ac:dyDescent="0.25">
      <c r="B506" s="56"/>
      <c r="F506" s="46"/>
      <c r="K506" s="55"/>
      <c r="L506" s="55"/>
    </row>
    <row r="507" spans="2:12" s="47" customFormat="1" x14ac:dyDescent="0.25">
      <c r="B507" s="56"/>
      <c r="F507" s="46"/>
      <c r="K507" s="55"/>
      <c r="L507" s="55"/>
    </row>
    <row r="508" spans="2:12" s="47" customFormat="1" x14ac:dyDescent="0.25">
      <c r="B508" s="56"/>
      <c r="F508" s="46"/>
      <c r="K508" s="55"/>
      <c r="L508" s="55"/>
    </row>
    <row r="509" spans="2:12" s="47" customFormat="1" x14ac:dyDescent="0.25">
      <c r="B509" s="56"/>
      <c r="F509" s="46"/>
      <c r="K509" s="55"/>
      <c r="L509" s="55"/>
    </row>
    <row r="510" spans="2:12" s="47" customFormat="1" x14ac:dyDescent="0.25">
      <c r="B510" s="56"/>
      <c r="F510" s="46"/>
      <c r="K510" s="55"/>
      <c r="L510" s="55"/>
    </row>
    <row r="511" spans="2:12" s="47" customFormat="1" x14ac:dyDescent="0.25">
      <c r="B511" s="56"/>
      <c r="F511" s="46"/>
      <c r="K511" s="55"/>
      <c r="L511" s="55"/>
    </row>
    <row r="512" spans="2:12" s="47" customFormat="1" x14ac:dyDescent="0.25">
      <c r="B512" s="56"/>
      <c r="F512" s="46"/>
      <c r="K512" s="55"/>
      <c r="L512" s="55"/>
    </row>
    <row r="513" spans="2:12" s="47" customFormat="1" x14ac:dyDescent="0.25">
      <c r="B513" s="56"/>
      <c r="F513" s="46"/>
      <c r="K513" s="55"/>
      <c r="L513" s="55"/>
    </row>
    <row r="514" spans="2:12" s="47" customFormat="1" x14ac:dyDescent="0.25">
      <c r="B514" s="56"/>
      <c r="F514" s="46"/>
      <c r="K514" s="55"/>
      <c r="L514" s="55"/>
    </row>
    <row r="515" spans="2:12" s="47" customFormat="1" x14ac:dyDescent="0.25">
      <c r="B515" s="56"/>
      <c r="F515" s="46"/>
      <c r="K515" s="55"/>
      <c r="L515" s="55"/>
    </row>
    <row r="516" spans="2:12" s="47" customFormat="1" x14ac:dyDescent="0.25">
      <c r="B516" s="56"/>
      <c r="F516" s="46"/>
      <c r="K516" s="55"/>
      <c r="L516" s="55"/>
    </row>
    <row r="517" spans="2:12" s="47" customFormat="1" x14ac:dyDescent="0.25">
      <c r="B517" s="56"/>
      <c r="F517" s="46"/>
      <c r="K517" s="55"/>
      <c r="L517" s="55"/>
    </row>
    <row r="518" spans="2:12" s="47" customFormat="1" x14ac:dyDescent="0.25">
      <c r="B518" s="56"/>
      <c r="F518" s="46"/>
      <c r="K518" s="55"/>
      <c r="L518" s="55"/>
    </row>
    <row r="519" spans="2:12" s="47" customFormat="1" x14ac:dyDescent="0.25">
      <c r="B519" s="56"/>
      <c r="F519" s="46"/>
      <c r="K519" s="55"/>
      <c r="L519" s="55"/>
    </row>
    <row r="520" spans="2:12" s="47" customFormat="1" x14ac:dyDescent="0.25">
      <c r="B520" s="56"/>
      <c r="F520" s="46"/>
      <c r="K520" s="55"/>
      <c r="L520" s="55"/>
    </row>
    <row r="521" spans="2:12" s="47" customFormat="1" x14ac:dyDescent="0.25">
      <c r="B521" s="56"/>
      <c r="F521" s="46"/>
      <c r="K521" s="55"/>
      <c r="L521" s="55"/>
    </row>
    <row r="522" spans="2:12" s="47" customFormat="1" x14ac:dyDescent="0.25">
      <c r="B522" s="56"/>
      <c r="F522" s="46"/>
      <c r="K522" s="55"/>
      <c r="L522" s="55"/>
    </row>
    <row r="523" spans="2:12" s="47" customFormat="1" x14ac:dyDescent="0.25">
      <c r="B523" s="56"/>
      <c r="F523" s="46"/>
      <c r="K523" s="55"/>
      <c r="L523" s="55"/>
    </row>
    <row r="524" spans="2:12" s="47" customFormat="1" x14ac:dyDescent="0.25">
      <c r="B524" s="56"/>
      <c r="F524" s="46"/>
      <c r="K524" s="55"/>
      <c r="L524" s="55"/>
    </row>
    <row r="525" spans="2:12" s="47" customFormat="1" x14ac:dyDescent="0.25">
      <c r="B525" s="56"/>
      <c r="F525" s="46"/>
      <c r="K525" s="55"/>
      <c r="L525" s="55"/>
    </row>
    <row r="526" spans="2:12" s="47" customFormat="1" x14ac:dyDescent="0.25">
      <c r="B526" s="56"/>
      <c r="F526" s="46"/>
      <c r="K526" s="55"/>
      <c r="L526" s="55"/>
    </row>
    <row r="527" spans="2:12" s="47" customFormat="1" x14ac:dyDescent="0.25">
      <c r="B527" s="56"/>
      <c r="F527" s="46"/>
      <c r="K527" s="55"/>
      <c r="L527" s="55"/>
    </row>
    <row r="528" spans="2:12" s="47" customFormat="1" x14ac:dyDescent="0.25">
      <c r="B528" s="56"/>
      <c r="F528" s="46"/>
      <c r="K528" s="55"/>
      <c r="L528" s="55"/>
    </row>
    <row r="529" spans="2:12" s="47" customFormat="1" x14ac:dyDescent="0.25">
      <c r="B529" s="56"/>
      <c r="F529" s="46"/>
      <c r="K529" s="55"/>
      <c r="L529" s="55"/>
    </row>
    <row r="530" spans="2:12" s="47" customFormat="1" x14ac:dyDescent="0.25">
      <c r="B530" s="56"/>
      <c r="F530" s="46"/>
      <c r="K530" s="55"/>
      <c r="L530" s="55"/>
    </row>
    <row r="531" spans="2:12" s="47" customFormat="1" x14ac:dyDescent="0.25">
      <c r="B531" s="56"/>
      <c r="F531" s="46"/>
      <c r="K531" s="55"/>
      <c r="L531" s="55"/>
    </row>
    <row r="532" spans="2:12" s="47" customFormat="1" x14ac:dyDescent="0.25">
      <c r="B532" s="56"/>
      <c r="F532" s="46"/>
      <c r="K532" s="55"/>
      <c r="L532" s="55"/>
    </row>
    <row r="533" spans="2:12" s="47" customFormat="1" x14ac:dyDescent="0.25">
      <c r="B533" s="56"/>
      <c r="F533" s="46"/>
      <c r="K533" s="55"/>
      <c r="L533" s="55"/>
    </row>
    <row r="534" spans="2:12" s="47" customFormat="1" x14ac:dyDescent="0.25">
      <c r="B534" s="56"/>
      <c r="F534" s="46"/>
      <c r="K534" s="55"/>
      <c r="L534" s="55"/>
    </row>
    <row r="535" spans="2:12" s="47" customFormat="1" x14ac:dyDescent="0.25">
      <c r="B535" s="56"/>
      <c r="F535" s="46"/>
      <c r="K535" s="55"/>
      <c r="L535" s="55"/>
    </row>
    <row r="536" spans="2:12" s="47" customFormat="1" x14ac:dyDescent="0.25">
      <c r="B536" s="56"/>
      <c r="F536" s="46"/>
      <c r="K536" s="55"/>
      <c r="L536" s="55"/>
    </row>
    <row r="537" spans="2:12" s="47" customFormat="1" x14ac:dyDescent="0.25">
      <c r="B537" s="56"/>
      <c r="F537" s="46"/>
      <c r="K537" s="55"/>
      <c r="L537" s="55"/>
    </row>
    <row r="538" spans="2:12" s="47" customFormat="1" x14ac:dyDescent="0.25">
      <c r="B538" s="56"/>
      <c r="F538" s="46"/>
      <c r="K538" s="55"/>
      <c r="L538" s="55"/>
    </row>
    <row r="539" spans="2:12" s="47" customFormat="1" x14ac:dyDescent="0.25">
      <c r="B539" s="56"/>
      <c r="F539" s="46"/>
      <c r="K539" s="55"/>
      <c r="L539" s="55"/>
    </row>
    <row r="540" spans="2:12" s="47" customFormat="1" x14ac:dyDescent="0.25">
      <c r="B540" s="56"/>
      <c r="F540" s="46"/>
      <c r="K540" s="55"/>
      <c r="L540" s="55"/>
    </row>
    <row r="541" spans="2:12" s="47" customFormat="1" x14ac:dyDescent="0.25">
      <c r="B541" s="56"/>
      <c r="F541" s="46"/>
      <c r="K541" s="55"/>
      <c r="L541" s="55"/>
    </row>
    <row r="542" spans="2:12" s="47" customFormat="1" x14ac:dyDescent="0.25">
      <c r="B542" s="56"/>
      <c r="F542" s="46"/>
      <c r="K542" s="55"/>
      <c r="L542" s="55"/>
    </row>
    <row r="543" spans="2:12" s="47" customFormat="1" x14ac:dyDescent="0.25">
      <c r="B543" s="56"/>
      <c r="F543" s="46"/>
      <c r="K543" s="55"/>
      <c r="L543" s="55"/>
    </row>
    <row r="544" spans="2:12" s="47" customFormat="1" x14ac:dyDescent="0.25">
      <c r="B544" s="56"/>
      <c r="F544" s="46"/>
      <c r="K544" s="55"/>
      <c r="L544" s="55"/>
    </row>
    <row r="545" spans="2:12" s="47" customFormat="1" x14ac:dyDescent="0.25">
      <c r="B545" s="56"/>
      <c r="F545" s="46"/>
      <c r="K545" s="55"/>
      <c r="L545" s="55"/>
    </row>
    <row r="546" spans="2:12" s="47" customFormat="1" x14ac:dyDescent="0.25">
      <c r="B546" s="56"/>
      <c r="F546" s="46"/>
      <c r="K546" s="55"/>
      <c r="L546" s="55"/>
    </row>
    <row r="547" spans="2:12" s="47" customFormat="1" x14ac:dyDescent="0.25">
      <c r="B547" s="56"/>
      <c r="F547" s="46"/>
      <c r="K547" s="55"/>
      <c r="L547" s="55"/>
    </row>
    <row r="548" spans="2:12" s="47" customFormat="1" x14ac:dyDescent="0.25">
      <c r="B548" s="56"/>
      <c r="F548" s="46"/>
      <c r="K548" s="55"/>
      <c r="L548" s="55"/>
    </row>
    <row r="549" spans="2:12" s="47" customFormat="1" x14ac:dyDescent="0.25">
      <c r="B549" s="56"/>
      <c r="F549" s="46"/>
      <c r="K549" s="55"/>
      <c r="L549" s="55"/>
    </row>
    <row r="550" spans="2:12" s="47" customFormat="1" x14ac:dyDescent="0.25">
      <c r="B550" s="56"/>
      <c r="F550" s="46"/>
      <c r="K550" s="55"/>
      <c r="L550" s="55"/>
    </row>
    <row r="551" spans="2:12" s="47" customFormat="1" x14ac:dyDescent="0.25">
      <c r="B551" s="56"/>
      <c r="F551" s="46"/>
      <c r="K551" s="55"/>
      <c r="L551" s="55"/>
    </row>
    <row r="552" spans="2:12" s="47" customFormat="1" x14ac:dyDescent="0.25">
      <c r="B552" s="56"/>
      <c r="F552" s="46"/>
      <c r="K552" s="55"/>
      <c r="L552" s="55"/>
    </row>
    <row r="553" spans="2:12" s="47" customFormat="1" x14ac:dyDescent="0.25">
      <c r="B553" s="56"/>
      <c r="F553" s="46"/>
      <c r="K553" s="55"/>
      <c r="L553" s="55"/>
    </row>
    <row r="554" spans="2:12" s="47" customFormat="1" x14ac:dyDescent="0.25">
      <c r="B554" s="56"/>
      <c r="F554" s="46"/>
      <c r="K554" s="55"/>
      <c r="L554" s="55"/>
    </row>
    <row r="555" spans="2:12" s="47" customFormat="1" x14ac:dyDescent="0.25">
      <c r="B555" s="56"/>
      <c r="F555" s="46"/>
      <c r="K555" s="55"/>
      <c r="L555" s="55"/>
    </row>
    <row r="556" spans="2:12" s="47" customFormat="1" x14ac:dyDescent="0.25">
      <c r="B556" s="56"/>
      <c r="F556" s="46"/>
      <c r="K556" s="55"/>
      <c r="L556" s="55"/>
    </row>
    <row r="557" spans="2:12" s="47" customFormat="1" x14ac:dyDescent="0.25">
      <c r="B557" s="56"/>
      <c r="F557" s="46"/>
      <c r="K557" s="55"/>
      <c r="L557" s="55"/>
    </row>
    <row r="558" spans="2:12" s="47" customFormat="1" x14ac:dyDescent="0.25">
      <c r="B558" s="56"/>
      <c r="F558" s="46"/>
      <c r="K558" s="55"/>
      <c r="L558" s="55"/>
    </row>
    <row r="559" spans="2:12" s="47" customFormat="1" x14ac:dyDescent="0.25">
      <c r="B559" s="56"/>
      <c r="F559" s="46"/>
      <c r="K559" s="55"/>
      <c r="L559" s="55"/>
    </row>
    <row r="560" spans="2:12" s="47" customFormat="1" x14ac:dyDescent="0.25">
      <c r="B560" s="56"/>
      <c r="F560" s="46"/>
      <c r="K560" s="55"/>
      <c r="L560" s="55"/>
    </row>
    <row r="561" spans="2:12" s="47" customFormat="1" x14ac:dyDescent="0.25">
      <c r="B561" s="56"/>
      <c r="F561" s="46"/>
      <c r="K561" s="55"/>
      <c r="L561" s="55"/>
    </row>
    <row r="562" spans="2:12" s="47" customFormat="1" x14ac:dyDescent="0.25">
      <c r="B562" s="56"/>
      <c r="F562" s="46"/>
      <c r="K562" s="55"/>
      <c r="L562" s="55"/>
    </row>
    <row r="563" spans="2:12" s="47" customFormat="1" x14ac:dyDescent="0.25">
      <c r="B563" s="56"/>
      <c r="F563" s="46"/>
      <c r="K563" s="55"/>
      <c r="L563" s="55"/>
    </row>
    <row r="564" spans="2:12" s="47" customFormat="1" x14ac:dyDescent="0.25">
      <c r="B564" s="56"/>
      <c r="F564" s="46"/>
      <c r="K564" s="55"/>
      <c r="L564" s="55"/>
    </row>
    <row r="565" spans="2:12" s="47" customFormat="1" x14ac:dyDescent="0.25">
      <c r="B565" s="56"/>
      <c r="F565" s="46"/>
      <c r="K565" s="55"/>
      <c r="L565" s="55"/>
    </row>
    <row r="566" spans="2:12" s="47" customFormat="1" x14ac:dyDescent="0.25">
      <c r="B566" s="56"/>
      <c r="F566" s="46"/>
      <c r="K566" s="55"/>
      <c r="L566" s="55"/>
    </row>
    <row r="567" spans="2:12" s="47" customFormat="1" x14ac:dyDescent="0.25">
      <c r="B567" s="56"/>
      <c r="F567" s="46"/>
      <c r="K567" s="55"/>
      <c r="L567" s="55"/>
    </row>
    <row r="568" spans="2:12" s="47" customFormat="1" x14ac:dyDescent="0.25">
      <c r="B568" s="56"/>
      <c r="F568" s="46"/>
      <c r="K568" s="55"/>
      <c r="L568" s="55"/>
    </row>
    <row r="569" spans="2:12" s="47" customFormat="1" x14ac:dyDescent="0.25">
      <c r="B569" s="56"/>
      <c r="F569" s="46"/>
      <c r="K569" s="55"/>
      <c r="L569" s="55"/>
    </row>
    <row r="570" spans="2:12" s="47" customFormat="1" x14ac:dyDescent="0.25">
      <c r="B570" s="56"/>
      <c r="F570" s="46"/>
      <c r="K570" s="55"/>
      <c r="L570" s="55"/>
    </row>
    <row r="571" spans="2:12" s="47" customFormat="1" x14ac:dyDescent="0.25">
      <c r="B571" s="56"/>
      <c r="F571" s="46"/>
      <c r="K571" s="55"/>
      <c r="L571" s="55"/>
    </row>
    <row r="572" spans="2:12" s="47" customFormat="1" x14ac:dyDescent="0.25">
      <c r="B572" s="56"/>
      <c r="F572" s="46"/>
      <c r="K572" s="55"/>
      <c r="L572" s="55"/>
    </row>
    <row r="573" spans="2:12" s="47" customFormat="1" x14ac:dyDescent="0.25">
      <c r="B573" s="56"/>
      <c r="F573" s="46"/>
      <c r="K573" s="55"/>
      <c r="L573" s="55"/>
    </row>
    <row r="574" spans="2:12" s="47" customFormat="1" x14ac:dyDescent="0.25">
      <c r="B574" s="56"/>
      <c r="F574" s="46"/>
      <c r="K574" s="55"/>
      <c r="L574" s="55"/>
    </row>
    <row r="575" spans="2:12" s="47" customFormat="1" x14ac:dyDescent="0.25">
      <c r="B575" s="56"/>
      <c r="F575" s="46"/>
      <c r="K575" s="55"/>
      <c r="L575" s="55"/>
    </row>
    <row r="576" spans="2:12" s="47" customFormat="1" x14ac:dyDescent="0.25">
      <c r="B576" s="56"/>
      <c r="F576" s="46"/>
      <c r="K576" s="55"/>
      <c r="L576" s="55"/>
    </row>
    <row r="577" spans="2:12" s="47" customFormat="1" x14ac:dyDescent="0.25">
      <c r="B577" s="56"/>
      <c r="F577" s="46"/>
      <c r="K577" s="55"/>
      <c r="L577" s="55"/>
    </row>
    <row r="578" spans="2:12" s="47" customFormat="1" x14ac:dyDescent="0.25">
      <c r="B578" s="56"/>
      <c r="F578" s="46"/>
      <c r="K578" s="55"/>
      <c r="L578" s="55"/>
    </row>
    <row r="579" spans="2:12" s="47" customFormat="1" x14ac:dyDescent="0.25">
      <c r="B579" s="56"/>
      <c r="F579" s="46"/>
      <c r="K579" s="55"/>
      <c r="L579" s="55"/>
    </row>
    <row r="580" spans="2:12" s="47" customFormat="1" x14ac:dyDescent="0.25">
      <c r="B580" s="56"/>
      <c r="F580" s="46"/>
      <c r="K580" s="55"/>
      <c r="L580" s="55"/>
    </row>
    <row r="581" spans="2:12" s="47" customFormat="1" x14ac:dyDescent="0.25">
      <c r="B581" s="56"/>
      <c r="F581" s="46"/>
      <c r="K581" s="55"/>
      <c r="L581" s="55"/>
    </row>
    <row r="582" spans="2:12" s="47" customFormat="1" x14ac:dyDescent="0.25">
      <c r="B582" s="56"/>
      <c r="F582" s="46"/>
      <c r="K582" s="55"/>
      <c r="L582" s="55"/>
    </row>
    <row r="583" spans="2:12" s="47" customFormat="1" x14ac:dyDescent="0.25">
      <c r="B583" s="56"/>
      <c r="F583" s="46"/>
      <c r="K583" s="55"/>
      <c r="L583" s="55"/>
    </row>
    <row r="584" spans="2:12" s="47" customFormat="1" x14ac:dyDescent="0.25">
      <c r="B584" s="56"/>
      <c r="F584" s="46"/>
      <c r="K584" s="55"/>
      <c r="L584" s="55"/>
    </row>
    <row r="585" spans="2:12" s="47" customFormat="1" x14ac:dyDescent="0.25">
      <c r="B585" s="56"/>
      <c r="F585" s="46"/>
      <c r="K585" s="55"/>
      <c r="L585" s="55"/>
    </row>
    <row r="586" spans="2:12" s="47" customFormat="1" x14ac:dyDescent="0.25">
      <c r="B586" s="56"/>
      <c r="F586" s="46"/>
      <c r="K586" s="55"/>
      <c r="L586" s="55"/>
    </row>
    <row r="587" spans="2:12" s="47" customFormat="1" x14ac:dyDescent="0.25">
      <c r="B587" s="56"/>
      <c r="F587" s="46"/>
      <c r="K587" s="55"/>
      <c r="L587" s="55"/>
    </row>
    <row r="588" spans="2:12" s="47" customFormat="1" x14ac:dyDescent="0.25">
      <c r="B588" s="56"/>
      <c r="F588" s="46"/>
      <c r="K588" s="55"/>
      <c r="L588" s="55"/>
    </row>
    <row r="589" spans="2:12" s="47" customFormat="1" x14ac:dyDescent="0.25">
      <c r="B589" s="56"/>
      <c r="F589" s="46"/>
      <c r="K589" s="55"/>
      <c r="L589" s="55"/>
    </row>
    <row r="590" spans="2:12" s="47" customFormat="1" x14ac:dyDescent="0.25">
      <c r="B590" s="56"/>
      <c r="F590" s="46"/>
      <c r="K590" s="55"/>
      <c r="L590" s="55"/>
    </row>
    <row r="591" spans="2:12" s="47" customFormat="1" x14ac:dyDescent="0.25">
      <c r="B591" s="56"/>
      <c r="F591" s="46"/>
      <c r="K591" s="55"/>
      <c r="L591" s="55"/>
    </row>
    <row r="592" spans="2:12" s="47" customFormat="1" x14ac:dyDescent="0.25">
      <c r="B592" s="56"/>
      <c r="F592" s="46"/>
      <c r="K592" s="55"/>
      <c r="L592" s="55"/>
    </row>
    <row r="593" spans="2:12" s="47" customFormat="1" x14ac:dyDescent="0.25">
      <c r="B593" s="56"/>
      <c r="F593" s="46"/>
      <c r="K593" s="55"/>
      <c r="L593" s="55"/>
    </row>
    <row r="594" spans="2:12" s="47" customFormat="1" x14ac:dyDescent="0.25">
      <c r="B594" s="56"/>
      <c r="F594" s="46"/>
      <c r="K594" s="55"/>
      <c r="L594" s="55"/>
    </row>
    <row r="595" spans="2:12" s="47" customFormat="1" x14ac:dyDescent="0.25">
      <c r="B595" s="56"/>
      <c r="F595" s="46"/>
      <c r="K595" s="55"/>
      <c r="L595" s="55"/>
    </row>
    <row r="596" spans="2:12" s="47" customFormat="1" x14ac:dyDescent="0.25">
      <c r="B596" s="56"/>
      <c r="F596" s="46"/>
      <c r="K596" s="55"/>
      <c r="L596" s="55"/>
    </row>
    <row r="597" spans="2:12" s="47" customFormat="1" x14ac:dyDescent="0.25">
      <c r="B597" s="56"/>
      <c r="F597" s="46"/>
      <c r="K597" s="55"/>
      <c r="L597" s="55"/>
    </row>
    <row r="598" spans="2:12" s="47" customFormat="1" x14ac:dyDescent="0.25">
      <c r="B598" s="56"/>
      <c r="F598" s="46"/>
      <c r="K598" s="55"/>
      <c r="L598" s="55"/>
    </row>
    <row r="599" spans="2:12" s="47" customFormat="1" x14ac:dyDescent="0.25">
      <c r="B599" s="56"/>
      <c r="F599" s="46"/>
      <c r="K599" s="55"/>
      <c r="L599" s="55"/>
    </row>
    <row r="600" spans="2:12" s="47" customFormat="1" x14ac:dyDescent="0.25">
      <c r="B600" s="56"/>
      <c r="F600" s="46"/>
      <c r="K600" s="55"/>
      <c r="L600" s="55"/>
    </row>
    <row r="601" spans="2:12" s="47" customFormat="1" x14ac:dyDescent="0.25">
      <c r="B601" s="56"/>
      <c r="F601" s="46"/>
      <c r="K601" s="55"/>
      <c r="L601" s="55"/>
    </row>
    <row r="602" spans="2:12" s="47" customFormat="1" x14ac:dyDescent="0.25">
      <c r="B602" s="56"/>
      <c r="F602" s="46"/>
      <c r="K602" s="55"/>
      <c r="L602" s="55"/>
    </row>
    <row r="603" spans="2:12" s="47" customFormat="1" x14ac:dyDescent="0.25">
      <c r="B603" s="56"/>
      <c r="F603" s="46"/>
      <c r="K603" s="55"/>
      <c r="L603" s="55"/>
    </row>
    <row r="604" spans="2:12" s="47" customFormat="1" x14ac:dyDescent="0.25">
      <c r="B604" s="56"/>
      <c r="F604" s="46"/>
      <c r="K604" s="55"/>
      <c r="L604" s="55"/>
    </row>
    <row r="605" spans="2:12" s="47" customFormat="1" x14ac:dyDescent="0.25">
      <c r="B605" s="56"/>
      <c r="F605" s="46"/>
      <c r="K605" s="55"/>
      <c r="L605" s="55"/>
    </row>
    <row r="606" spans="2:12" s="47" customFormat="1" x14ac:dyDescent="0.25">
      <c r="B606" s="56"/>
      <c r="F606" s="46"/>
      <c r="K606" s="55"/>
      <c r="L606" s="55"/>
    </row>
    <row r="607" spans="2:12" s="47" customFormat="1" x14ac:dyDescent="0.25">
      <c r="B607" s="56"/>
      <c r="F607" s="46"/>
      <c r="K607" s="55"/>
      <c r="L607" s="55"/>
    </row>
    <row r="608" spans="2:12" s="47" customFormat="1" x14ac:dyDescent="0.25">
      <c r="B608" s="56"/>
      <c r="F608" s="46"/>
      <c r="K608" s="55"/>
      <c r="L608" s="55"/>
    </row>
    <row r="609" spans="2:12" s="47" customFormat="1" x14ac:dyDescent="0.25">
      <c r="B609" s="56"/>
      <c r="F609" s="46"/>
      <c r="K609" s="55"/>
      <c r="L609" s="55"/>
    </row>
    <row r="610" spans="2:12" s="47" customFormat="1" x14ac:dyDescent="0.25">
      <c r="B610" s="56"/>
      <c r="F610" s="46"/>
      <c r="K610" s="55"/>
      <c r="L610" s="55"/>
    </row>
    <row r="611" spans="2:12" s="47" customFormat="1" x14ac:dyDescent="0.25">
      <c r="B611" s="56"/>
      <c r="F611" s="46"/>
      <c r="K611" s="55"/>
      <c r="L611" s="55"/>
    </row>
    <row r="612" spans="2:12" s="47" customFormat="1" x14ac:dyDescent="0.25">
      <c r="B612" s="56"/>
      <c r="F612" s="46"/>
      <c r="K612" s="55"/>
      <c r="L612" s="55"/>
    </row>
    <row r="613" spans="2:12" s="47" customFormat="1" x14ac:dyDescent="0.25">
      <c r="B613" s="56"/>
      <c r="F613" s="46"/>
      <c r="K613" s="55"/>
      <c r="L613" s="55"/>
    </row>
    <row r="614" spans="2:12" s="47" customFormat="1" x14ac:dyDescent="0.25">
      <c r="B614" s="56"/>
      <c r="F614" s="46"/>
      <c r="K614" s="55"/>
      <c r="L614" s="55"/>
    </row>
    <row r="615" spans="2:12" s="47" customFormat="1" x14ac:dyDescent="0.25">
      <c r="B615" s="56"/>
      <c r="F615" s="46"/>
      <c r="K615" s="55"/>
      <c r="L615" s="55"/>
    </row>
    <row r="616" spans="2:12" s="47" customFormat="1" x14ac:dyDescent="0.25">
      <c r="B616" s="56"/>
      <c r="F616" s="46"/>
      <c r="K616" s="55"/>
      <c r="L616" s="55"/>
    </row>
    <row r="617" spans="2:12" s="47" customFormat="1" x14ac:dyDescent="0.25">
      <c r="B617" s="56"/>
      <c r="F617" s="46"/>
      <c r="K617" s="55"/>
      <c r="L617" s="55"/>
    </row>
    <row r="618" spans="2:12" s="47" customFormat="1" x14ac:dyDescent="0.25">
      <c r="B618" s="56"/>
      <c r="F618" s="46"/>
      <c r="K618" s="55"/>
      <c r="L618" s="55"/>
    </row>
    <row r="619" spans="2:12" s="47" customFormat="1" x14ac:dyDescent="0.25">
      <c r="B619" s="56"/>
      <c r="F619" s="46"/>
      <c r="K619" s="55"/>
      <c r="L619" s="55"/>
    </row>
    <row r="620" spans="2:12" s="47" customFormat="1" x14ac:dyDescent="0.25">
      <c r="B620" s="56"/>
      <c r="F620" s="46"/>
      <c r="K620" s="55"/>
      <c r="L620" s="55"/>
    </row>
    <row r="621" spans="2:12" s="47" customFormat="1" x14ac:dyDescent="0.25">
      <c r="B621" s="56"/>
      <c r="F621" s="46"/>
      <c r="K621" s="55"/>
      <c r="L621" s="55"/>
    </row>
    <row r="622" spans="2:12" s="47" customFormat="1" x14ac:dyDescent="0.25">
      <c r="B622" s="56"/>
      <c r="F622" s="46"/>
      <c r="K622" s="55"/>
      <c r="L622" s="55"/>
    </row>
    <row r="623" spans="2:12" s="47" customFormat="1" x14ac:dyDescent="0.25">
      <c r="B623" s="56"/>
      <c r="F623" s="46"/>
      <c r="K623" s="55"/>
      <c r="L623" s="55"/>
    </row>
    <row r="624" spans="2:12" s="47" customFormat="1" x14ac:dyDescent="0.25">
      <c r="B624" s="56"/>
      <c r="F624" s="46"/>
      <c r="K624" s="55"/>
      <c r="L624" s="55"/>
    </row>
    <row r="625" spans="2:12" s="47" customFormat="1" x14ac:dyDescent="0.25">
      <c r="B625" s="56"/>
      <c r="F625" s="46"/>
      <c r="K625" s="55"/>
      <c r="L625" s="55"/>
    </row>
    <row r="626" spans="2:12" s="47" customFormat="1" x14ac:dyDescent="0.25">
      <c r="B626" s="56"/>
      <c r="F626" s="46"/>
      <c r="K626" s="55"/>
      <c r="L626" s="55"/>
    </row>
    <row r="627" spans="2:12" s="47" customFormat="1" x14ac:dyDescent="0.25">
      <c r="B627" s="56"/>
      <c r="F627" s="46"/>
      <c r="K627" s="55"/>
      <c r="L627" s="55"/>
    </row>
    <row r="628" spans="2:12" s="47" customFormat="1" x14ac:dyDescent="0.25">
      <c r="B628" s="56"/>
      <c r="F628" s="46"/>
      <c r="K628" s="55"/>
      <c r="L628" s="55"/>
    </row>
    <row r="629" spans="2:12" s="47" customFormat="1" x14ac:dyDescent="0.25">
      <c r="B629" s="56"/>
      <c r="F629" s="46"/>
      <c r="K629" s="55"/>
      <c r="L629" s="55"/>
    </row>
    <row r="630" spans="2:12" s="47" customFormat="1" x14ac:dyDescent="0.25">
      <c r="B630" s="56"/>
      <c r="F630" s="46"/>
      <c r="K630" s="55"/>
      <c r="L630" s="55"/>
    </row>
    <row r="631" spans="2:12" s="47" customFormat="1" x14ac:dyDescent="0.25">
      <c r="B631" s="56"/>
      <c r="F631" s="46"/>
      <c r="K631" s="55"/>
      <c r="L631" s="55"/>
    </row>
    <row r="632" spans="2:12" s="47" customFormat="1" x14ac:dyDescent="0.25">
      <c r="B632" s="56"/>
      <c r="F632" s="46"/>
      <c r="K632" s="55"/>
      <c r="L632" s="55"/>
    </row>
    <row r="633" spans="2:12" s="47" customFormat="1" x14ac:dyDescent="0.25">
      <c r="B633" s="56"/>
      <c r="F633" s="46"/>
      <c r="K633" s="55"/>
      <c r="L633" s="55"/>
    </row>
    <row r="634" spans="2:12" s="47" customFormat="1" x14ac:dyDescent="0.25">
      <c r="B634" s="56"/>
      <c r="F634" s="46"/>
      <c r="K634" s="55"/>
      <c r="L634" s="55"/>
    </row>
    <row r="635" spans="2:12" s="47" customFormat="1" x14ac:dyDescent="0.25">
      <c r="B635" s="56"/>
      <c r="F635" s="46"/>
      <c r="K635" s="55"/>
      <c r="L635" s="55"/>
    </row>
    <row r="636" spans="2:12" s="47" customFormat="1" x14ac:dyDescent="0.25">
      <c r="B636" s="56"/>
      <c r="F636" s="46"/>
      <c r="K636" s="55"/>
      <c r="L636" s="55"/>
    </row>
    <row r="637" spans="2:12" s="47" customFormat="1" x14ac:dyDescent="0.25">
      <c r="B637" s="56"/>
      <c r="F637" s="46"/>
      <c r="K637" s="55"/>
      <c r="L637" s="55"/>
    </row>
    <row r="638" spans="2:12" s="47" customFormat="1" x14ac:dyDescent="0.25">
      <c r="B638" s="56"/>
      <c r="F638" s="46"/>
      <c r="K638" s="55"/>
      <c r="L638" s="55"/>
    </row>
    <row r="639" spans="2:12" s="47" customFormat="1" x14ac:dyDescent="0.25">
      <c r="B639" s="56"/>
      <c r="F639" s="46"/>
      <c r="K639" s="55"/>
      <c r="L639" s="55"/>
    </row>
    <row r="640" spans="2:12" s="47" customFormat="1" x14ac:dyDescent="0.25">
      <c r="B640" s="56"/>
      <c r="F640" s="46"/>
      <c r="K640" s="55"/>
      <c r="L640" s="55"/>
    </row>
    <row r="641" spans="2:12" s="47" customFormat="1" x14ac:dyDescent="0.25">
      <c r="B641" s="56"/>
      <c r="F641" s="46"/>
      <c r="K641" s="55"/>
      <c r="L641" s="55"/>
    </row>
    <row r="642" spans="2:12" s="47" customFormat="1" x14ac:dyDescent="0.25">
      <c r="B642" s="56"/>
      <c r="F642" s="46"/>
      <c r="K642" s="55"/>
      <c r="L642" s="55"/>
    </row>
    <row r="643" spans="2:12" s="47" customFormat="1" x14ac:dyDescent="0.25">
      <c r="B643" s="56"/>
      <c r="F643" s="46"/>
      <c r="K643" s="55"/>
      <c r="L643" s="55"/>
    </row>
    <row r="644" spans="2:12" s="47" customFormat="1" x14ac:dyDescent="0.25">
      <c r="B644" s="56"/>
      <c r="F644" s="46"/>
      <c r="K644" s="55"/>
      <c r="L644" s="55"/>
    </row>
    <row r="645" spans="2:12" s="47" customFormat="1" x14ac:dyDescent="0.25">
      <c r="B645" s="56"/>
      <c r="F645" s="46"/>
      <c r="K645" s="55"/>
      <c r="L645" s="55"/>
    </row>
    <row r="646" spans="2:12" s="47" customFormat="1" x14ac:dyDescent="0.25">
      <c r="B646" s="56"/>
      <c r="F646" s="46"/>
      <c r="K646" s="55"/>
      <c r="L646" s="55"/>
    </row>
    <row r="647" spans="2:12" s="47" customFormat="1" x14ac:dyDescent="0.25">
      <c r="B647" s="56"/>
      <c r="F647" s="46"/>
      <c r="K647" s="55"/>
      <c r="L647" s="55"/>
    </row>
    <row r="648" spans="2:12" s="47" customFormat="1" x14ac:dyDescent="0.25">
      <c r="B648" s="56"/>
      <c r="F648" s="46"/>
      <c r="K648" s="55"/>
      <c r="L648" s="55"/>
    </row>
    <row r="649" spans="2:12" s="47" customFormat="1" x14ac:dyDescent="0.25">
      <c r="B649" s="56"/>
      <c r="F649" s="46"/>
      <c r="K649" s="55"/>
      <c r="L649" s="55"/>
    </row>
    <row r="650" spans="2:12" s="47" customFormat="1" x14ac:dyDescent="0.25">
      <c r="B650" s="56"/>
      <c r="F650" s="46"/>
      <c r="K650" s="55"/>
      <c r="L650" s="55"/>
    </row>
    <row r="651" spans="2:12" s="47" customFormat="1" x14ac:dyDescent="0.25">
      <c r="B651" s="56"/>
      <c r="F651" s="46"/>
      <c r="K651" s="55"/>
      <c r="L651" s="55"/>
    </row>
    <row r="652" spans="2:12" s="47" customFormat="1" x14ac:dyDescent="0.25">
      <c r="B652" s="56"/>
      <c r="F652" s="46"/>
      <c r="K652" s="55"/>
      <c r="L652" s="55"/>
    </row>
    <row r="653" spans="2:12" s="47" customFormat="1" x14ac:dyDescent="0.25">
      <c r="B653" s="56"/>
      <c r="F653" s="46"/>
      <c r="K653" s="55"/>
      <c r="L653" s="55"/>
    </row>
    <row r="654" spans="2:12" s="47" customFormat="1" x14ac:dyDescent="0.25">
      <c r="B654" s="56"/>
      <c r="F654" s="46"/>
      <c r="K654" s="55"/>
      <c r="L654" s="55"/>
    </row>
    <row r="655" spans="2:12" s="47" customFormat="1" x14ac:dyDescent="0.25">
      <c r="B655" s="56"/>
      <c r="F655" s="46"/>
      <c r="K655" s="55"/>
      <c r="L655" s="55"/>
    </row>
    <row r="656" spans="2:12" s="47" customFormat="1" x14ac:dyDescent="0.25">
      <c r="B656" s="56"/>
      <c r="F656" s="46"/>
      <c r="K656" s="55"/>
      <c r="L656" s="55"/>
    </row>
    <row r="657" spans="2:12" s="47" customFormat="1" x14ac:dyDescent="0.25">
      <c r="B657" s="56"/>
      <c r="F657" s="46"/>
      <c r="K657" s="55"/>
      <c r="L657" s="55"/>
    </row>
    <row r="658" spans="2:12" s="47" customFormat="1" x14ac:dyDescent="0.25">
      <c r="B658" s="56"/>
      <c r="F658" s="46"/>
      <c r="K658" s="55"/>
      <c r="L658" s="55"/>
    </row>
    <row r="659" spans="2:12" s="47" customFormat="1" x14ac:dyDescent="0.25">
      <c r="B659" s="56"/>
      <c r="F659" s="46"/>
      <c r="K659" s="55"/>
      <c r="L659" s="55"/>
    </row>
    <row r="660" spans="2:12" s="47" customFormat="1" x14ac:dyDescent="0.25">
      <c r="B660" s="56"/>
      <c r="F660" s="46"/>
      <c r="K660" s="55"/>
      <c r="L660" s="55"/>
    </row>
    <row r="661" spans="2:12" s="47" customFormat="1" x14ac:dyDescent="0.25">
      <c r="B661" s="56"/>
      <c r="F661" s="46"/>
      <c r="K661" s="55"/>
      <c r="L661" s="55"/>
    </row>
    <row r="662" spans="2:12" s="47" customFormat="1" x14ac:dyDescent="0.25">
      <c r="B662" s="56"/>
      <c r="F662" s="46"/>
      <c r="K662" s="55"/>
      <c r="L662" s="55"/>
    </row>
    <row r="663" spans="2:12" s="47" customFormat="1" x14ac:dyDescent="0.25">
      <c r="B663" s="56"/>
      <c r="F663" s="46"/>
      <c r="K663" s="55"/>
      <c r="L663" s="55"/>
    </row>
    <row r="664" spans="2:12" s="47" customFormat="1" x14ac:dyDescent="0.25">
      <c r="B664" s="56"/>
      <c r="F664" s="46"/>
      <c r="K664" s="55"/>
      <c r="L664" s="55"/>
    </row>
    <row r="665" spans="2:12" s="47" customFormat="1" x14ac:dyDescent="0.25">
      <c r="B665" s="56"/>
      <c r="F665" s="46"/>
      <c r="K665" s="55"/>
      <c r="L665" s="55"/>
    </row>
    <row r="666" spans="2:12" s="47" customFormat="1" x14ac:dyDescent="0.25">
      <c r="B666" s="56"/>
      <c r="F666" s="46"/>
      <c r="K666" s="55"/>
      <c r="L666" s="55"/>
    </row>
    <row r="667" spans="2:12" s="47" customFormat="1" x14ac:dyDescent="0.25">
      <c r="B667" s="56"/>
      <c r="F667" s="46"/>
      <c r="K667" s="55"/>
      <c r="L667" s="55"/>
    </row>
    <row r="668" spans="2:12" s="47" customFormat="1" x14ac:dyDescent="0.25">
      <c r="B668" s="56"/>
      <c r="F668" s="46"/>
      <c r="K668" s="55"/>
      <c r="L668" s="55"/>
    </row>
    <row r="669" spans="2:12" s="47" customFormat="1" x14ac:dyDescent="0.25">
      <c r="B669" s="56"/>
      <c r="F669" s="46"/>
      <c r="K669" s="55"/>
      <c r="L669" s="55"/>
    </row>
    <row r="670" spans="2:12" s="47" customFormat="1" x14ac:dyDescent="0.25">
      <c r="B670" s="56"/>
      <c r="F670" s="46"/>
      <c r="K670" s="55"/>
      <c r="L670" s="55"/>
    </row>
    <row r="671" spans="2:12" s="47" customFormat="1" x14ac:dyDescent="0.25">
      <c r="B671" s="56"/>
      <c r="F671" s="46"/>
      <c r="K671" s="55"/>
      <c r="L671" s="55"/>
    </row>
    <row r="672" spans="2:12" s="47" customFormat="1" x14ac:dyDescent="0.25">
      <c r="B672" s="56"/>
      <c r="F672" s="46"/>
      <c r="K672" s="55"/>
      <c r="L672" s="55"/>
    </row>
    <row r="673" spans="2:12" s="47" customFormat="1" x14ac:dyDescent="0.25">
      <c r="B673" s="56"/>
      <c r="F673" s="46"/>
      <c r="K673" s="55"/>
      <c r="L673" s="55"/>
    </row>
    <row r="674" spans="2:12" s="47" customFormat="1" x14ac:dyDescent="0.25">
      <c r="B674" s="56"/>
      <c r="F674" s="46"/>
      <c r="K674" s="55"/>
      <c r="L674" s="55"/>
    </row>
    <row r="675" spans="2:12" s="47" customFormat="1" x14ac:dyDescent="0.25">
      <c r="B675" s="56"/>
      <c r="F675" s="46"/>
      <c r="K675" s="55"/>
      <c r="L675" s="55"/>
    </row>
    <row r="676" spans="2:12" s="47" customFormat="1" x14ac:dyDescent="0.25">
      <c r="B676" s="56"/>
      <c r="F676" s="46"/>
      <c r="K676" s="55"/>
      <c r="L676" s="55"/>
    </row>
    <row r="677" spans="2:12" s="47" customFormat="1" x14ac:dyDescent="0.25">
      <c r="B677" s="56"/>
      <c r="F677" s="46"/>
      <c r="K677" s="55"/>
      <c r="L677" s="55"/>
    </row>
    <row r="678" spans="2:12" s="47" customFormat="1" x14ac:dyDescent="0.25">
      <c r="B678" s="56"/>
      <c r="F678" s="46"/>
      <c r="K678" s="55"/>
      <c r="L678" s="55"/>
    </row>
    <row r="679" spans="2:12" s="47" customFormat="1" x14ac:dyDescent="0.25">
      <c r="B679" s="56"/>
      <c r="F679" s="46"/>
      <c r="K679" s="55"/>
      <c r="L679" s="55"/>
    </row>
    <row r="680" spans="2:12" s="47" customFormat="1" x14ac:dyDescent="0.25">
      <c r="B680" s="56"/>
      <c r="F680" s="46"/>
      <c r="K680" s="55"/>
      <c r="L680" s="55"/>
    </row>
    <row r="681" spans="2:12" s="47" customFormat="1" x14ac:dyDescent="0.25">
      <c r="B681" s="56"/>
      <c r="F681" s="46"/>
      <c r="K681" s="55"/>
      <c r="L681" s="55"/>
    </row>
    <row r="682" spans="2:12" s="47" customFormat="1" x14ac:dyDescent="0.25">
      <c r="B682" s="56"/>
      <c r="F682" s="46"/>
      <c r="K682" s="55"/>
      <c r="L682" s="55"/>
    </row>
    <row r="683" spans="2:12" s="47" customFormat="1" x14ac:dyDescent="0.25">
      <c r="B683" s="56"/>
      <c r="F683" s="46"/>
      <c r="K683" s="55"/>
      <c r="L683" s="55"/>
    </row>
    <row r="684" spans="2:12" s="47" customFormat="1" x14ac:dyDescent="0.25">
      <c r="B684" s="56"/>
      <c r="F684" s="46"/>
      <c r="K684" s="55"/>
      <c r="L684" s="55"/>
    </row>
    <row r="685" spans="2:12" s="47" customFormat="1" x14ac:dyDescent="0.25">
      <c r="B685" s="56"/>
      <c r="F685" s="46"/>
      <c r="K685" s="55"/>
      <c r="L685" s="55"/>
    </row>
    <row r="686" spans="2:12" s="47" customFormat="1" x14ac:dyDescent="0.25">
      <c r="B686" s="56"/>
      <c r="F686" s="46"/>
      <c r="K686" s="55"/>
      <c r="L686" s="55"/>
    </row>
    <row r="687" spans="2:12" s="47" customFormat="1" x14ac:dyDescent="0.25">
      <c r="B687" s="56"/>
      <c r="F687" s="46"/>
      <c r="K687" s="55"/>
      <c r="L687" s="55"/>
    </row>
  </sheetData>
  <mergeCells count="102">
    <mergeCell ref="AJ22:AO22"/>
    <mergeCell ref="AP22:AV22"/>
    <mergeCell ref="AJ31:AO31"/>
    <mergeCell ref="AP31:AV31"/>
    <mergeCell ref="AJ3:AO3"/>
    <mergeCell ref="AP3:AV3"/>
    <mergeCell ref="AJ4:AO4"/>
    <mergeCell ref="AP4:AU4"/>
    <mergeCell ref="AJ13:AO13"/>
    <mergeCell ref="AP13:AV13"/>
    <mergeCell ref="A92:J92"/>
    <mergeCell ref="A91:J91"/>
    <mergeCell ref="H90:K90"/>
    <mergeCell ref="A67:J67"/>
    <mergeCell ref="A72:A79"/>
    <mergeCell ref="A81:A88"/>
    <mergeCell ref="B81:B83"/>
    <mergeCell ref="C81:C83"/>
    <mergeCell ref="D81:D83"/>
    <mergeCell ref="A70:K70"/>
    <mergeCell ref="B72:B74"/>
    <mergeCell ref="C72:C74"/>
    <mergeCell ref="D72:D74"/>
    <mergeCell ref="C75:J75"/>
    <mergeCell ref="A80:J80"/>
    <mergeCell ref="D76:J76"/>
    <mergeCell ref="D79:J79"/>
    <mergeCell ref="A89:J89"/>
    <mergeCell ref="C84:J84"/>
    <mergeCell ref="D85:J85"/>
    <mergeCell ref="D86:J86"/>
    <mergeCell ref="D87:J87"/>
    <mergeCell ref="D88:J88"/>
    <mergeCell ref="B31:B33"/>
    <mergeCell ref="A1:J1"/>
    <mergeCell ref="B4:B6"/>
    <mergeCell ref="D4:D6"/>
    <mergeCell ref="C4:C6"/>
    <mergeCell ref="A2:K2"/>
    <mergeCell ref="A4:A11"/>
    <mergeCell ref="C7:J7"/>
    <mergeCell ref="D8:J8"/>
    <mergeCell ref="D9:J9"/>
    <mergeCell ref="D10:J10"/>
    <mergeCell ref="D11:J11"/>
    <mergeCell ref="D17:J17"/>
    <mergeCell ref="D18:J18"/>
    <mergeCell ref="D19:J19"/>
    <mergeCell ref="C16:J16"/>
    <mergeCell ref="A21:J21"/>
    <mergeCell ref="D13:D15"/>
    <mergeCell ref="C13:C15"/>
    <mergeCell ref="B13:B15"/>
    <mergeCell ref="A50:K50"/>
    <mergeCell ref="A49:K49"/>
    <mergeCell ref="D31:D33"/>
    <mergeCell ref="A39:J39"/>
    <mergeCell ref="D35:J35"/>
    <mergeCell ref="D36:J36"/>
    <mergeCell ref="D44:J44"/>
    <mergeCell ref="D45:J45"/>
    <mergeCell ref="C34:J34"/>
    <mergeCell ref="A31:A38"/>
    <mergeCell ref="C31:C33"/>
    <mergeCell ref="D37:J37"/>
    <mergeCell ref="D38:J38"/>
    <mergeCell ref="A47:J47"/>
    <mergeCell ref="A46:J46"/>
    <mergeCell ref="D42:J42"/>
    <mergeCell ref="D27:J27"/>
    <mergeCell ref="D28:J28"/>
    <mergeCell ref="D29:J29"/>
    <mergeCell ref="B22:B24"/>
    <mergeCell ref="C22:C24"/>
    <mergeCell ref="A12:J12"/>
    <mergeCell ref="C54:J54"/>
    <mergeCell ref="A52:A58"/>
    <mergeCell ref="A59:J59"/>
    <mergeCell ref="D55:J55"/>
    <mergeCell ref="D56:J56"/>
    <mergeCell ref="D57:J57"/>
    <mergeCell ref="D58:J58"/>
    <mergeCell ref="B52:B53"/>
    <mergeCell ref="D43:J43"/>
    <mergeCell ref="A22:A29"/>
    <mergeCell ref="C25:J25"/>
    <mergeCell ref="A40:A45"/>
    <mergeCell ref="C41:J41"/>
    <mergeCell ref="A30:J30"/>
    <mergeCell ref="D26:J26"/>
    <mergeCell ref="A13:A20"/>
    <mergeCell ref="D20:J20"/>
    <mergeCell ref="D22:D24"/>
    <mergeCell ref="C61:J61"/>
    <mergeCell ref="A60:A65"/>
    <mergeCell ref="A66:J66"/>
    <mergeCell ref="D62:J62"/>
    <mergeCell ref="D63:J63"/>
    <mergeCell ref="D64:J64"/>
    <mergeCell ref="D65:J65"/>
    <mergeCell ref="D77:J77"/>
    <mergeCell ref="D78:J78"/>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HONORARIOS!$A$5:$A$25</xm:f>
          </x14:formula1>
          <xm:sqref>E40 E68:E69 E72:E75 E81:E84 E90 E31:E34 E52:E54 E60:E61</xm:sqref>
        </x14:dataValidation>
        <x14:dataValidation type="list" allowBlank="1" showInputMessage="1" showErrorMessage="1">
          <x14:formula1>
            <xm:f>HONORARIOS!$I$10:$I$11</xm:f>
          </x14:formula1>
          <xm:sqref>C9:C11 C18:C20 C27:C29 C36:C38 C43:C45 C56:C58 C63:C65 C77:C79 C86:C88 L9:L11 N9:N11 P9:P11 R9:R11 T9:T11 V9:V11 X9:X11 Z9:Z11 AB9:AB11 AD9:AD11 AF9:AF11 AH9:AH11 L18:L20 L27:L29 L36:L38 L43:L45 N18:N20 N27:N29 N36:N38 N43:N45 P18:P20 P27:P29 P36:P38 P43:P45 R18:R20 R36:R38 R27:R29 R43:R45 T18:T20 T27:T29 V36:V38 T36:T38 V18:V20 V27:V29 T43:T45 V43:V45 X18:X20 X27:X29 X36:X38 X43:X45 Z18:Z20 Z27:Z29 Z36:Z38 Z43:Z45 AB18:AB20 AB27:AB29 AB36:AB38 AB43:AB45 AD36:AD38 AD43:AD45 AD18:AD20 AD27:AD29 AF36:AF38 AH36:AH38 AF18:AF20 AF27:AF29 AF43:AF45 AH18:AH20 AH27:AH29 AH43:AH45 L56:L58 L63:L65 N56:N58 P56:P58 R56:R58 T56:T58 V56:V58 X56:X58 Z56:Z58 AB56:AB58 AD56:AD58 AF56:AF58 AH56:AH58 N63:N65 P63:P65 R63:R65 T63:T65 V63:V65 X63:X65 Z63:Z65 AB63:AB65 AD63:AD65 AF63:AF65 AH63:AH65 L77:L79 N77:N79 P77:P79 R77:R79 T77:T79 V77:V79 X77:X79 Z77:Z79 AB77:AB79 AD77:AD79 AF77:AF79 AH77:AH79 L86:L88 N86:N88 P86:P88 R86:R88 T86:T88 V86:V88 X86:X88 Z86:Z88 AB86:AB88 AD86:AD88 AF86:AF88 AH86:AH88</xm:sqref>
        </x14:dataValidation>
        <x14:dataValidation type="list" allowBlank="1" showInputMessage="1" showErrorMessage="1">
          <x14:formula1>
            <xm:f>HONORARIOS!$J$8:$J$12</xm:f>
          </x14:formula1>
          <xm:sqref>C8 C17 C26 C35 C42 C55 C62 C76 C85 L8 N8 P8 R8 T8 V8 X8 Z8 AB8 AD8 AF8 AH8 L17 L26 L35 L42 N17 N26 N35 N42 P17 P26 P35 P42 R17 R35 R26 R42 T17 T26 V35 T35 V17 V26 T42 V42 X17 X26 X35 X42 Z17 Z26 Z35 Z42 AB17 AB26 AB35 AB42 AD35 AD42 AD17 AD26 AF35 AH35 AF17 AF26 AF42 AH17 AH26 AH42 L55 L62 N55 P55 R55 T55 V55 X55 Z55 AB55 AD55 AF55 AH55 N62 P62 R62 T62 V62 X62 Z62 AB62 AD62 AF62 AH62 L76 N76 P76 R76 T76 V76 X76 Z76 AB76 AD76 AF76 AH76 L85 N85 P85 R85 T85 V85 X85 Z85 AB85 AD85 AF85 AH85</xm:sqref>
        </x14:dataValidation>
        <x14:dataValidation type="list" allowBlank="1" showInputMessage="1" showErrorMessage="1">
          <x14:formula1>
            <xm:f>HONORARIOS!$A$5:$A$46</xm:f>
          </x14:formula1>
          <xm:sqref>E4:E6</xm:sqref>
        </x14:dataValidation>
        <x14:dataValidation type="list" allowBlank="1" showInputMessage="1" showErrorMessage="1">
          <x14:formula1>
            <xm:f>HONORARIOS!$A$5:$A$50</xm:f>
          </x14:formula1>
          <xm:sqref>E13:E15 E22:E24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81"/>
  <sheetViews>
    <sheetView topLeftCell="A57" zoomScale="55" zoomScaleNormal="55" workbookViewId="0">
      <selection activeCell="H69" sqref="H69"/>
    </sheetView>
  </sheetViews>
  <sheetFormatPr baseColWidth="10" defaultRowHeight="15" x14ac:dyDescent="0.25"/>
  <cols>
    <col min="1" max="1" width="32.42578125" style="53" customWidth="1"/>
    <col min="2" max="2" width="29.42578125" style="94" customWidth="1"/>
    <col min="3" max="3" width="22" style="53" bestFit="1" customWidth="1"/>
    <col min="4" max="4" width="26.140625" style="53" bestFit="1" customWidth="1"/>
    <col min="5" max="6" width="22.42578125" style="53" bestFit="1" customWidth="1"/>
    <col min="7" max="7" width="22" style="53" bestFit="1" customWidth="1"/>
    <col min="8" max="8" width="22.42578125" style="53" bestFit="1" customWidth="1"/>
    <col min="9" max="10" width="22" style="53" bestFit="1" customWidth="1"/>
    <col min="11" max="11" width="22.42578125" style="53" bestFit="1" customWidth="1"/>
    <col min="12" max="12" width="23.42578125" style="53" bestFit="1" customWidth="1"/>
    <col min="13" max="13" width="22.42578125" style="53" bestFit="1" customWidth="1"/>
    <col min="14" max="14" width="24.85546875" style="53" bestFit="1" customWidth="1"/>
    <col min="15" max="16384" width="11.42578125" style="53"/>
  </cols>
  <sheetData>
    <row r="1" spans="1:14" x14ac:dyDescent="0.25">
      <c r="B1" s="53"/>
    </row>
    <row r="2" spans="1:14" ht="21" thickBot="1" x14ac:dyDescent="0.3">
      <c r="E2" s="265" t="s">
        <v>123</v>
      </c>
    </row>
    <row r="3" spans="1:14" s="47" customFormat="1" ht="19.5" thickBot="1" x14ac:dyDescent="0.3">
      <c r="A3" s="627" t="s">
        <v>148</v>
      </c>
      <c r="B3" s="628"/>
      <c r="C3" s="628"/>
      <c r="D3" s="628"/>
      <c r="E3" s="628"/>
      <c r="F3" s="628"/>
      <c r="G3" s="628"/>
      <c r="H3" s="628"/>
      <c r="I3" s="628"/>
      <c r="J3" s="628"/>
      <c r="K3" s="628"/>
      <c r="L3" s="628"/>
      <c r="M3" s="628"/>
      <c r="N3" s="629"/>
    </row>
    <row r="4" spans="1:14" x14ac:dyDescent="0.25">
      <c r="A4" s="260"/>
      <c r="B4" s="261"/>
      <c r="C4" s="262"/>
      <c r="D4" s="47"/>
      <c r="E4" s="47"/>
      <c r="F4" s="47"/>
      <c r="G4" s="47"/>
      <c r="H4" s="47"/>
      <c r="I4" s="47"/>
      <c r="J4" s="47"/>
      <c r="K4" s="47"/>
      <c r="L4" s="47"/>
      <c r="M4" s="47"/>
      <c r="N4" s="185"/>
    </row>
    <row r="5" spans="1:14" ht="15.75" thickBot="1" x14ac:dyDescent="0.3">
      <c r="A5" s="96" t="s">
        <v>80</v>
      </c>
      <c r="B5" s="97" t="s">
        <v>3</v>
      </c>
      <c r="C5" s="97">
        <v>2021</v>
      </c>
      <c r="D5" s="97">
        <v>2022</v>
      </c>
      <c r="E5" s="97">
        <v>2023</v>
      </c>
      <c r="F5" s="97">
        <v>2024</v>
      </c>
      <c r="G5" s="97">
        <v>2025</v>
      </c>
      <c r="H5" s="97">
        <v>2026</v>
      </c>
      <c r="I5" s="97">
        <v>2027</v>
      </c>
      <c r="J5" s="97">
        <v>2028</v>
      </c>
      <c r="K5" s="97">
        <v>2029</v>
      </c>
      <c r="L5" s="97">
        <v>2030</v>
      </c>
      <c r="M5" s="97">
        <v>2031</v>
      </c>
      <c r="N5" s="97">
        <v>2032</v>
      </c>
    </row>
    <row r="6" spans="1:14" ht="150.75" thickBot="1" x14ac:dyDescent="0.3">
      <c r="A6" s="639" t="s">
        <v>124</v>
      </c>
      <c r="B6" s="268" t="s">
        <v>126</v>
      </c>
      <c r="C6" s="231">
        <f>+'Proyecto 5'!M12</f>
        <v>746891214.03999996</v>
      </c>
      <c r="D6" s="231">
        <f>+'Proyecto 5'!O12</f>
        <v>2987564856.1599998</v>
      </c>
      <c r="E6" s="231">
        <f>+'Proyecto 5'!Q12</f>
        <v>0</v>
      </c>
      <c r="F6" s="231">
        <f>+'Proyecto 5'!S12</f>
        <v>0</v>
      </c>
      <c r="G6" s="231">
        <f>+'Proyecto 5'!U12</f>
        <v>0</v>
      </c>
      <c r="H6" s="231">
        <f>+'Proyecto 5'!W12</f>
        <v>0</v>
      </c>
      <c r="I6" s="231">
        <f>+'Proyecto 5'!Y12</f>
        <v>0</v>
      </c>
      <c r="J6" s="231">
        <f>+'Proyecto 5'!AA12</f>
        <v>0</v>
      </c>
      <c r="K6" s="231">
        <f>+'Proyecto 5'!AC12</f>
        <v>0</v>
      </c>
      <c r="L6" s="231">
        <f>+'Proyecto 5'!AE12</f>
        <v>0</v>
      </c>
      <c r="M6" s="231">
        <f>+'Proyecto 5'!AG12</f>
        <v>0</v>
      </c>
      <c r="N6" s="232">
        <f>+'Proyecto 5'!AI12</f>
        <v>0</v>
      </c>
    </row>
    <row r="7" spans="1:14" ht="45.75" thickBot="1" x14ac:dyDescent="0.3">
      <c r="A7" s="640"/>
      <c r="B7" s="268" t="s">
        <v>128</v>
      </c>
      <c r="C7" s="231">
        <f>+'Proyecto 5'!M21</f>
        <v>0</v>
      </c>
      <c r="D7" s="231">
        <f>+'Proyecto 5'!O21</f>
        <v>0</v>
      </c>
      <c r="E7" s="231">
        <f>+'Proyecto 5'!Q21</f>
        <v>0</v>
      </c>
      <c r="F7" s="231">
        <f>+'Proyecto 5'!S21</f>
        <v>0</v>
      </c>
      <c r="G7" s="231">
        <f>+'Proyecto 5'!U21</f>
        <v>0</v>
      </c>
      <c r="H7" s="231">
        <f>+'Proyecto 5'!W21</f>
        <v>0</v>
      </c>
      <c r="I7" s="231">
        <f>+'Proyecto 5'!Y21</f>
        <v>0</v>
      </c>
      <c r="J7" s="231">
        <f>+'Proyecto 5'!AA21</f>
        <v>0</v>
      </c>
      <c r="K7" s="231">
        <f>+'Proyecto 5'!AC21</f>
        <v>0</v>
      </c>
      <c r="L7" s="231">
        <f>+'Proyecto 5'!AE21</f>
        <v>0</v>
      </c>
      <c r="M7" s="231">
        <f>+'Proyecto 5'!AG21</f>
        <v>0</v>
      </c>
      <c r="N7" s="232">
        <f>+'Proyecto 5'!AI21</f>
        <v>0</v>
      </c>
    </row>
    <row r="8" spans="1:14" ht="30.75" thickBot="1" x14ac:dyDescent="0.3">
      <c r="A8" s="640"/>
      <c r="B8" s="268" t="s">
        <v>131</v>
      </c>
      <c r="C8" s="231">
        <f>+'Proyecto 5'!M30</f>
        <v>0</v>
      </c>
      <c r="D8" s="231">
        <f>+'Proyecto 5'!O30</f>
        <v>0</v>
      </c>
      <c r="E8" s="231">
        <f>+'Proyecto 5'!Q30</f>
        <v>0</v>
      </c>
      <c r="F8" s="231">
        <f>+'Proyecto 5'!S30</f>
        <v>0</v>
      </c>
      <c r="G8" s="231">
        <f>+'Proyecto 5'!U30</f>
        <v>0</v>
      </c>
      <c r="H8" s="231">
        <f>+'Proyecto 5'!W30</f>
        <v>0</v>
      </c>
      <c r="I8" s="231">
        <f>+'Proyecto 5'!Y30</f>
        <v>0</v>
      </c>
      <c r="J8" s="231">
        <f>+'Proyecto 5'!AA30</f>
        <v>0</v>
      </c>
      <c r="K8" s="231">
        <f>+'Proyecto 5'!AC30</f>
        <v>0</v>
      </c>
      <c r="L8" s="231">
        <f>+'Proyecto 5'!AE30</f>
        <v>0</v>
      </c>
      <c r="M8" s="231">
        <f>+'Proyecto 5'!AG30</f>
        <v>0</v>
      </c>
      <c r="N8" s="232">
        <f>+'Proyecto 5'!AI30</f>
        <v>0</v>
      </c>
    </row>
    <row r="9" spans="1:14" ht="105.75" thickBot="1" x14ac:dyDescent="0.3">
      <c r="A9" s="640"/>
      <c r="B9" s="268" t="s">
        <v>132</v>
      </c>
      <c r="C9" s="231">
        <f>+'Proyecto 5'!M39</f>
        <v>99144149.921385303</v>
      </c>
      <c r="D9" s="231">
        <f>+'Proyecto 5'!O39</f>
        <v>102393110.09119692</v>
      </c>
      <c r="E9" s="231">
        <f>+'Proyecto 5'!Q39</f>
        <v>0</v>
      </c>
      <c r="F9" s="231">
        <f>+'Proyecto 5'!S39</f>
        <v>0</v>
      </c>
      <c r="G9" s="231">
        <f>+'Proyecto 5'!U39</f>
        <v>0</v>
      </c>
      <c r="H9" s="231">
        <f>+'Proyecto 5'!W39</f>
        <v>0</v>
      </c>
      <c r="I9" s="231">
        <f>+'Proyecto 5'!Y39</f>
        <v>0</v>
      </c>
      <c r="J9" s="231">
        <f>+'Proyecto 5'!AA39</f>
        <v>0</v>
      </c>
      <c r="K9" s="231">
        <f>+'Proyecto 5'!AC39</f>
        <v>0</v>
      </c>
      <c r="L9" s="231">
        <f>+'Proyecto 5'!AE39</f>
        <v>0</v>
      </c>
      <c r="M9" s="231">
        <f>+'Proyecto 5'!AG39</f>
        <v>0</v>
      </c>
      <c r="N9" s="232">
        <f>+'Proyecto 5'!AI39</f>
        <v>0</v>
      </c>
    </row>
    <row r="10" spans="1:14" ht="60.75" customHeight="1" thickBot="1" x14ac:dyDescent="0.3">
      <c r="A10" s="641"/>
      <c r="B10" s="230"/>
      <c r="C10" s="231">
        <f>+'Proyecto 5'!M46</f>
        <v>0</v>
      </c>
      <c r="D10" s="231">
        <f>+'Proyecto 5'!O46</f>
        <v>0</v>
      </c>
      <c r="E10" s="231">
        <f>+'Proyecto 5'!Q46</f>
        <v>0</v>
      </c>
      <c r="F10" s="231">
        <f>+'Proyecto 5'!S46</f>
        <v>0</v>
      </c>
      <c r="G10" s="231">
        <f>+'Proyecto 5'!U46</f>
        <v>0</v>
      </c>
      <c r="H10" s="231">
        <f>+'Proyecto 5'!W46</f>
        <v>0</v>
      </c>
      <c r="I10" s="231">
        <f>+'Proyecto 5'!Y46</f>
        <v>0</v>
      </c>
      <c r="J10" s="231">
        <f>+'Proyecto 5'!AA46</f>
        <v>0</v>
      </c>
      <c r="K10" s="231">
        <f>+'Proyecto 5'!AC46</f>
        <v>0</v>
      </c>
      <c r="L10" s="231">
        <f>+'Proyecto 5'!AE46</f>
        <v>0</v>
      </c>
      <c r="M10" s="231">
        <f>+'Proyecto 5'!AG46</f>
        <v>0</v>
      </c>
      <c r="N10" s="232">
        <f>+'Proyecto 5'!AI46</f>
        <v>0</v>
      </c>
    </row>
    <row r="11" spans="1:14" ht="15.75" thickBot="1" x14ac:dyDescent="0.3">
      <c r="A11" s="630" t="s">
        <v>81</v>
      </c>
      <c r="B11" s="631"/>
      <c r="C11" s="244">
        <f>+SUM(C6:C10)</f>
        <v>846035363.96138525</v>
      </c>
      <c r="D11" s="244">
        <f t="shared" ref="D11:N11" si="0">+SUM(D6:D10)</f>
        <v>3089957966.2511969</v>
      </c>
      <c r="E11" s="244">
        <f t="shared" si="0"/>
        <v>0</v>
      </c>
      <c r="F11" s="244">
        <f t="shared" si="0"/>
        <v>0</v>
      </c>
      <c r="G11" s="244">
        <f t="shared" si="0"/>
        <v>0</v>
      </c>
      <c r="H11" s="244">
        <f t="shared" si="0"/>
        <v>0</v>
      </c>
      <c r="I11" s="244">
        <f t="shared" si="0"/>
        <v>0</v>
      </c>
      <c r="J11" s="244">
        <f t="shared" si="0"/>
        <v>0</v>
      </c>
      <c r="K11" s="244">
        <f t="shared" si="0"/>
        <v>0</v>
      </c>
      <c r="L11" s="244">
        <f t="shared" si="0"/>
        <v>0</v>
      </c>
      <c r="M11" s="244">
        <f t="shared" si="0"/>
        <v>0</v>
      </c>
      <c r="N11" s="245">
        <f t="shared" si="0"/>
        <v>0</v>
      </c>
    </row>
    <row r="12" spans="1:14" ht="75.75" hidden="1" thickBot="1" x14ac:dyDescent="0.3">
      <c r="A12" s="634" t="s">
        <v>6</v>
      </c>
      <c r="B12" s="233" t="s">
        <v>7</v>
      </c>
      <c r="C12" s="234">
        <f>+'Proyecto 5'!M59</f>
        <v>0</v>
      </c>
      <c r="D12" s="234">
        <f>+'Proyecto 5'!O59</f>
        <v>0</v>
      </c>
      <c r="E12" s="234">
        <f>+'Proyecto 5'!Q59</f>
        <v>0</v>
      </c>
      <c r="F12" s="234">
        <f>+'Proyecto 5'!S59</f>
        <v>0</v>
      </c>
      <c r="G12" s="234">
        <f>+'Proyecto 5'!U59</f>
        <v>0</v>
      </c>
      <c r="H12" s="234">
        <f>+'Proyecto 5'!W59</f>
        <v>0</v>
      </c>
      <c r="I12" s="234">
        <f>+'Proyecto 5'!Y59</f>
        <v>0</v>
      </c>
      <c r="J12" s="234">
        <f>+'Proyecto 5'!AA59</f>
        <v>0</v>
      </c>
      <c r="K12" s="234">
        <f>+'Proyecto 5'!AC59</f>
        <v>0</v>
      </c>
      <c r="L12" s="234">
        <f>+'Proyecto 5'!AE59</f>
        <v>0</v>
      </c>
      <c r="M12" s="234">
        <f>+'Proyecto 5'!AG59</f>
        <v>0</v>
      </c>
      <c r="N12" s="235">
        <f>+'Proyecto 5'!AI59</f>
        <v>0</v>
      </c>
    </row>
    <row r="13" spans="1:14" ht="90.75" hidden="1" thickBot="1" x14ac:dyDescent="0.3">
      <c r="A13" s="636"/>
      <c r="B13" s="233" t="s">
        <v>8</v>
      </c>
      <c r="C13" s="231">
        <f>+'Proyecto 5'!M66</f>
        <v>0</v>
      </c>
      <c r="D13" s="231">
        <f>+'Proyecto 5'!O66</f>
        <v>0</v>
      </c>
      <c r="E13" s="231">
        <f>+'Proyecto 5'!Q66</f>
        <v>0</v>
      </c>
      <c r="F13" s="231">
        <f>+'Proyecto 5'!S66</f>
        <v>0</v>
      </c>
      <c r="G13" s="231">
        <f>+'Proyecto 5'!U66</f>
        <v>0</v>
      </c>
      <c r="H13" s="231">
        <f>+'Proyecto 5'!W66</f>
        <v>0</v>
      </c>
      <c r="I13" s="231">
        <f>+'Proyecto 5'!Y66</f>
        <v>0</v>
      </c>
      <c r="J13" s="231">
        <f>+'Proyecto 5'!AA66</f>
        <v>0</v>
      </c>
      <c r="K13" s="231">
        <f>+'Proyecto 5'!AC66</f>
        <v>0</v>
      </c>
      <c r="L13" s="231">
        <f>+'Proyecto 5'!AE66</f>
        <v>0</v>
      </c>
      <c r="M13" s="231">
        <f>+'Proyecto 5'!AG66</f>
        <v>0</v>
      </c>
      <c r="N13" s="232">
        <f>+'Proyecto 5'!AI66</f>
        <v>0</v>
      </c>
    </row>
    <row r="14" spans="1:14" ht="15.75" hidden="1" thickBot="1" x14ac:dyDescent="0.3">
      <c r="A14" s="630" t="s">
        <v>81</v>
      </c>
      <c r="B14" s="631"/>
      <c r="C14" s="244">
        <f>+SUM(C12:C13)</f>
        <v>0</v>
      </c>
      <c r="D14" s="244">
        <f t="shared" ref="D14:N14" si="1">+SUM(D12:D13)</f>
        <v>0</v>
      </c>
      <c r="E14" s="244">
        <f t="shared" si="1"/>
        <v>0</v>
      </c>
      <c r="F14" s="244">
        <f t="shared" si="1"/>
        <v>0</v>
      </c>
      <c r="G14" s="244">
        <f t="shared" si="1"/>
        <v>0</v>
      </c>
      <c r="H14" s="244">
        <f t="shared" si="1"/>
        <v>0</v>
      </c>
      <c r="I14" s="244">
        <f t="shared" si="1"/>
        <v>0</v>
      </c>
      <c r="J14" s="244">
        <f t="shared" si="1"/>
        <v>0</v>
      </c>
      <c r="K14" s="244">
        <f t="shared" si="1"/>
        <v>0</v>
      </c>
      <c r="L14" s="244">
        <f t="shared" si="1"/>
        <v>0</v>
      </c>
      <c r="M14" s="244">
        <f t="shared" si="1"/>
        <v>0</v>
      </c>
      <c r="N14" s="245">
        <f t="shared" si="1"/>
        <v>0</v>
      </c>
    </row>
    <row r="15" spans="1:14" ht="90.75" hidden="1" thickBot="1" x14ac:dyDescent="0.3">
      <c r="A15" s="634" t="s">
        <v>9</v>
      </c>
      <c r="B15" s="230" t="s">
        <v>10</v>
      </c>
      <c r="C15" s="234">
        <f>+'Proyecto 5'!M80</f>
        <v>0</v>
      </c>
      <c r="D15" s="234">
        <f>+'Proyecto 5'!O80</f>
        <v>0</v>
      </c>
      <c r="E15" s="234">
        <f>+'Proyecto 5'!Q80</f>
        <v>0</v>
      </c>
      <c r="F15" s="234">
        <f>+'Proyecto 5'!S80</f>
        <v>0</v>
      </c>
      <c r="G15" s="234">
        <f>+'Proyecto 5'!U80</f>
        <v>0</v>
      </c>
      <c r="H15" s="234">
        <f>+'Proyecto 5'!W80</f>
        <v>0</v>
      </c>
      <c r="I15" s="234">
        <f>+'Proyecto 5'!Y80</f>
        <v>0</v>
      </c>
      <c r="J15" s="234">
        <f>+'Proyecto 5'!AA80</f>
        <v>0</v>
      </c>
      <c r="K15" s="234">
        <f>+'Proyecto 5'!AC80</f>
        <v>0</v>
      </c>
      <c r="L15" s="234">
        <f>+'Proyecto 5'!AE80</f>
        <v>0</v>
      </c>
      <c r="M15" s="234">
        <f>+'Proyecto 5'!AG80</f>
        <v>0</v>
      </c>
      <c r="N15" s="235">
        <f>+'Proyecto 5'!AI80</f>
        <v>0</v>
      </c>
    </row>
    <row r="16" spans="1:14" ht="60.75" hidden="1" thickBot="1" x14ac:dyDescent="0.3">
      <c r="A16" s="636"/>
      <c r="B16" s="230" t="s">
        <v>78</v>
      </c>
      <c r="C16" s="231">
        <f>+'Proyecto 5'!M89</f>
        <v>0</v>
      </c>
      <c r="D16" s="231">
        <f>+'Proyecto 5'!O89</f>
        <v>0</v>
      </c>
      <c r="E16" s="231">
        <f>+'Proyecto 5'!Q89</f>
        <v>0</v>
      </c>
      <c r="F16" s="231">
        <f>+'Proyecto 5'!S89</f>
        <v>0</v>
      </c>
      <c r="G16" s="231">
        <f>+'Proyecto 5'!U89</f>
        <v>0</v>
      </c>
      <c r="H16" s="231">
        <f>+'Proyecto 5'!W89</f>
        <v>0</v>
      </c>
      <c r="I16" s="231">
        <f>+'Proyecto 5'!Y89</f>
        <v>0</v>
      </c>
      <c r="J16" s="231">
        <f>+'Proyecto 5'!AA89</f>
        <v>0</v>
      </c>
      <c r="K16" s="231">
        <f>+'Proyecto 5'!AC89</f>
        <v>0</v>
      </c>
      <c r="L16" s="231">
        <f>+'Proyecto 5'!AE89</f>
        <v>0</v>
      </c>
      <c r="M16" s="231">
        <f>+'Proyecto 5'!AG89</f>
        <v>0</v>
      </c>
      <c r="N16" s="232">
        <f>+'Proyecto 5'!AI89</f>
        <v>0</v>
      </c>
    </row>
    <row r="17" spans="1:14" ht="15.75" hidden="1" thickBot="1" x14ac:dyDescent="0.3">
      <c r="A17" s="630" t="s">
        <v>81</v>
      </c>
      <c r="B17" s="631"/>
      <c r="C17" s="244">
        <f>+SUM(C15:C16)</f>
        <v>0</v>
      </c>
      <c r="D17" s="244">
        <f t="shared" ref="D17:N17" si="2">+SUM(D15:D16)</f>
        <v>0</v>
      </c>
      <c r="E17" s="244">
        <f t="shared" si="2"/>
        <v>0</v>
      </c>
      <c r="F17" s="244">
        <f t="shared" si="2"/>
        <v>0</v>
      </c>
      <c r="G17" s="244">
        <f t="shared" si="2"/>
        <v>0</v>
      </c>
      <c r="H17" s="244">
        <f t="shared" si="2"/>
        <v>0</v>
      </c>
      <c r="I17" s="244">
        <f t="shared" si="2"/>
        <v>0</v>
      </c>
      <c r="J17" s="244">
        <f t="shared" si="2"/>
        <v>0</v>
      </c>
      <c r="K17" s="244">
        <f t="shared" si="2"/>
        <v>0</v>
      </c>
      <c r="L17" s="244">
        <f t="shared" si="2"/>
        <v>0</v>
      </c>
      <c r="M17" s="244">
        <f t="shared" si="2"/>
        <v>0</v>
      </c>
      <c r="N17" s="245">
        <f t="shared" si="2"/>
        <v>0</v>
      </c>
    </row>
    <row r="18" spans="1:14" ht="15.75" thickBot="1" x14ac:dyDescent="0.3">
      <c r="A18" s="632" t="s">
        <v>146</v>
      </c>
      <c r="B18" s="633"/>
      <c r="C18" s="246">
        <f>+SUM(C11+C14+C17)</f>
        <v>846035363.96138525</v>
      </c>
      <c r="D18" s="246">
        <f t="shared" ref="D18:N18" si="3">+D11+D14+D17</f>
        <v>3089957966.2511969</v>
      </c>
      <c r="E18" s="246">
        <f t="shared" si="3"/>
        <v>0</v>
      </c>
      <c r="F18" s="246">
        <f t="shared" si="3"/>
        <v>0</v>
      </c>
      <c r="G18" s="246">
        <f t="shared" si="3"/>
        <v>0</v>
      </c>
      <c r="H18" s="246">
        <f t="shared" si="3"/>
        <v>0</v>
      </c>
      <c r="I18" s="246">
        <f t="shared" si="3"/>
        <v>0</v>
      </c>
      <c r="J18" s="246">
        <f t="shared" si="3"/>
        <v>0</v>
      </c>
      <c r="K18" s="246">
        <f t="shared" si="3"/>
        <v>0</v>
      </c>
      <c r="L18" s="246">
        <f t="shared" si="3"/>
        <v>0</v>
      </c>
      <c r="M18" s="246">
        <f t="shared" si="3"/>
        <v>0</v>
      </c>
      <c r="N18" s="246">
        <f t="shared" si="3"/>
        <v>0</v>
      </c>
    </row>
    <row r="19" spans="1:14" ht="15.75" thickBot="1" x14ac:dyDescent="0.3">
      <c r="A19" s="152"/>
      <c r="B19" s="153"/>
      <c r="C19" s="236"/>
      <c r="D19" s="236"/>
      <c r="E19" s="236"/>
      <c r="F19" s="236"/>
      <c r="G19" s="236"/>
      <c r="H19" s="236"/>
      <c r="I19" s="236"/>
      <c r="J19" s="236"/>
      <c r="K19" s="236"/>
      <c r="L19" s="236"/>
      <c r="M19" s="236"/>
      <c r="N19" s="236"/>
    </row>
    <row r="20" spans="1:14" s="47" customFormat="1" ht="19.5" thickBot="1" x14ac:dyDescent="0.3">
      <c r="A20" s="645" t="s">
        <v>147</v>
      </c>
      <c r="B20" s="646"/>
      <c r="C20" s="646"/>
      <c r="D20" s="646"/>
      <c r="E20" s="646"/>
      <c r="F20" s="646"/>
      <c r="G20" s="646"/>
      <c r="H20" s="646"/>
      <c r="I20" s="646"/>
      <c r="J20" s="646"/>
      <c r="K20" s="646"/>
      <c r="L20" s="646"/>
      <c r="M20" s="646"/>
      <c r="N20" s="647"/>
    </row>
    <row r="21" spans="1:14" x14ac:dyDescent="0.25">
      <c r="A21" s="238"/>
      <c r="B21" s="154"/>
      <c r="C21" s="139"/>
      <c r="D21" s="139"/>
      <c r="E21" s="139"/>
      <c r="F21" s="139"/>
      <c r="G21" s="139"/>
      <c r="H21" s="139"/>
      <c r="I21" s="139"/>
      <c r="J21" s="139"/>
      <c r="K21" s="139"/>
      <c r="L21" s="139"/>
      <c r="M21" s="139"/>
      <c r="N21" s="212"/>
    </row>
    <row r="22" spans="1:14" ht="15.75" thickBot="1" x14ac:dyDescent="0.3">
      <c r="A22" s="161" t="s">
        <v>80</v>
      </c>
      <c r="B22" s="162" t="s">
        <v>3</v>
      </c>
      <c r="C22" s="157" t="s">
        <v>15</v>
      </c>
      <c r="D22" s="157" t="s">
        <v>59</v>
      </c>
      <c r="E22" s="157" t="s">
        <v>60</v>
      </c>
      <c r="F22" s="157" t="s">
        <v>61</v>
      </c>
      <c r="G22" s="157" t="s">
        <v>62</v>
      </c>
      <c r="H22" s="157" t="s">
        <v>63</v>
      </c>
      <c r="I22" s="157" t="s">
        <v>64</v>
      </c>
      <c r="J22" s="157" t="s">
        <v>65</v>
      </c>
      <c r="K22" s="157" t="s">
        <v>66</v>
      </c>
      <c r="L22" s="157" t="s">
        <v>67</v>
      </c>
      <c r="M22" s="157" t="s">
        <v>68</v>
      </c>
      <c r="N22" s="158" t="s">
        <v>69</v>
      </c>
    </row>
    <row r="23" spans="1:14" ht="180.75" thickBot="1" x14ac:dyDescent="0.3">
      <c r="A23" s="642" t="s">
        <v>134</v>
      </c>
      <c r="B23" s="270" t="s">
        <v>135</v>
      </c>
      <c r="C23" s="159">
        <f>+'Proyecto 1. '!M12</f>
        <v>338821755.27774107</v>
      </c>
      <c r="D23" s="159">
        <f>+'Proyecto 1. '!O12</f>
        <v>790584095.64806247</v>
      </c>
      <c r="E23" s="159">
        <f>+'Proyecto 1. '!Q12</f>
        <v>0</v>
      </c>
      <c r="F23" s="159">
        <f>+'Proyecto 1. '!S12</f>
        <v>0</v>
      </c>
      <c r="G23" s="159">
        <f>+'Proyecto 1. '!U12</f>
        <v>0</v>
      </c>
      <c r="H23" s="159">
        <f>+'Proyecto 1. '!W12</f>
        <v>0</v>
      </c>
      <c r="I23" s="159">
        <f>+'Proyecto 1. '!Y12</f>
        <v>0</v>
      </c>
      <c r="J23" s="159">
        <f>+'Proyecto 1. '!AA12</f>
        <v>0</v>
      </c>
      <c r="K23" s="159">
        <f>+'Proyecto 1. '!AC12</f>
        <v>0</v>
      </c>
      <c r="L23" s="159">
        <f>+'Proyecto 1. '!AE12</f>
        <v>0</v>
      </c>
      <c r="M23" s="159">
        <f>+'Proyecto 1. '!AG12</f>
        <v>0</v>
      </c>
      <c r="N23" s="160">
        <f>+'Proyecto 1. '!AI12</f>
        <v>0</v>
      </c>
    </row>
    <row r="24" spans="1:14" ht="45.75" thickBot="1" x14ac:dyDescent="0.3">
      <c r="A24" s="643"/>
      <c r="B24" s="270" t="s">
        <v>139</v>
      </c>
      <c r="C24" s="159">
        <f>+'Proyecto 1. '!M20</f>
        <v>0</v>
      </c>
      <c r="D24" s="159">
        <f>+'Proyecto 1. '!O20</f>
        <v>0</v>
      </c>
      <c r="E24" s="159">
        <f>+'Proyecto 1. '!Q20</f>
        <v>0</v>
      </c>
      <c r="F24" s="159">
        <f>+'Proyecto 1. '!S20</f>
        <v>0</v>
      </c>
      <c r="G24" s="159">
        <f>+'Proyecto 1. '!U20</f>
        <v>0</v>
      </c>
      <c r="H24" s="159">
        <f>+'Proyecto 1. '!W20</f>
        <v>0</v>
      </c>
      <c r="I24" s="159">
        <f>+'Proyecto 1. '!Y20</f>
        <v>0</v>
      </c>
      <c r="J24" s="159">
        <f>+'Proyecto 1. '!AA20</f>
        <v>0</v>
      </c>
      <c r="K24" s="159">
        <f>+'Proyecto 1. '!AC20</f>
        <v>0</v>
      </c>
      <c r="L24" s="159">
        <f>+'Proyecto 1. '!AE20</f>
        <v>0</v>
      </c>
      <c r="M24" s="159">
        <f>+'Proyecto 1. '!AG20</f>
        <v>0</v>
      </c>
      <c r="N24" s="160">
        <f>+'Proyecto 1. '!AI20</f>
        <v>0</v>
      </c>
    </row>
    <row r="25" spans="1:14" ht="45.75" thickBot="1" x14ac:dyDescent="0.3">
      <c r="A25" s="643"/>
      <c r="B25" s="270" t="s">
        <v>140</v>
      </c>
      <c r="C25" s="159">
        <f>+'Proyecto 1. '!M28</f>
        <v>0</v>
      </c>
      <c r="D25" s="159">
        <f>+'Proyecto 1. '!O28</f>
        <v>0</v>
      </c>
      <c r="E25" s="159">
        <f>+'Proyecto 1. '!Q28</f>
        <v>0</v>
      </c>
      <c r="F25" s="159">
        <f>+'Proyecto 1. '!S28</f>
        <v>0</v>
      </c>
      <c r="G25" s="159">
        <f>+'Proyecto 1. '!U28</f>
        <v>0</v>
      </c>
      <c r="H25" s="159">
        <f>+'Proyecto 1. '!W28</f>
        <v>0</v>
      </c>
      <c r="I25" s="159">
        <f>+'Proyecto 1. '!Y28</f>
        <v>0</v>
      </c>
      <c r="J25" s="159">
        <f>+'Proyecto 1. '!AA28</f>
        <v>0</v>
      </c>
      <c r="K25" s="159">
        <f>+'Proyecto 1. '!AC28</f>
        <v>0</v>
      </c>
      <c r="L25" s="159">
        <f>+'Proyecto 1. '!AE28</f>
        <v>0</v>
      </c>
      <c r="M25" s="159">
        <f>+'Proyecto 1. '!AG28</f>
        <v>0</v>
      </c>
      <c r="N25" s="160">
        <f>+'Proyecto 1. '!AI28</f>
        <v>0</v>
      </c>
    </row>
    <row r="26" spans="1:14" ht="15.75" thickBot="1" x14ac:dyDescent="0.3">
      <c r="A26" s="644"/>
      <c r="B26" s="230"/>
      <c r="C26" s="159">
        <f>+'Proyecto 1. '!M36</f>
        <v>0</v>
      </c>
      <c r="D26" s="159">
        <f>+'Proyecto 1. '!O36</f>
        <v>0</v>
      </c>
      <c r="E26" s="159">
        <f>+'Proyecto 1. '!Q36</f>
        <v>0</v>
      </c>
      <c r="F26" s="159">
        <f>+'Proyecto 1. '!S36</f>
        <v>0</v>
      </c>
      <c r="G26" s="159">
        <f>+'Proyecto 1. '!U36</f>
        <v>0</v>
      </c>
      <c r="H26" s="159">
        <f>+'Proyecto 1. '!W36</f>
        <v>0</v>
      </c>
      <c r="I26" s="159">
        <f>+'Proyecto 1. '!Y36</f>
        <v>0</v>
      </c>
      <c r="J26" s="159">
        <f>+'Proyecto 1. '!AA36</f>
        <v>0</v>
      </c>
      <c r="K26" s="159">
        <f>+'Proyecto 1. '!AC36</f>
        <v>0</v>
      </c>
      <c r="L26" s="159">
        <f>+'Proyecto 1. '!AE36</f>
        <v>0</v>
      </c>
      <c r="M26" s="159">
        <f>+'Proyecto 1. '!AG36</f>
        <v>0</v>
      </c>
      <c r="N26" s="160">
        <f>+'Proyecto 1. '!AI36</f>
        <v>0</v>
      </c>
    </row>
    <row r="27" spans="1:14" ht="15.75" thickBot="1" x14ac:dyDescent="0.3">
      <c r="A27" s="630" t="s">
        <v>81</v>
      </c>
      <c r="B27" s="631"/>
      <c r="C27" s="244">
        <f>+SUM(C23:C26)</f>
        <v>338821755.27774107</v>
      </c>
      <c r="D27" s="244">
        <f t="shared" ref="D27:N27" si="4">+SUM(D23:D26)</f>
        <v>790584095.64806247</v>
      </c>
      <c r="E27" s="244">
        <f t="shared" si="4"/>
        <v>0</v>
      </c>
      <c r="F27" s="244">
        <f t="shared" si="4"/>
        <v>0</v>
      </c>
      <c r="G27" s="244">
        <f t="shared" si="4"/>
        <v>0</v>
      </c>
      <c r="H27" s="244">
        <f t="shared" si="4"/>
        <v>0</v>
      </c>
      <c r="I27" s="244">
        <f t="shared" si="4"/>
        <v>0</v>
      </c>
      <c r="J27" s="244">
        <f t="shared" si="4"/>
        <v>0</v>
      </c>
      <c r="K27" s="244">
        <f t="shared" si="4"/>
        <v>0</v>
      </c>
      <c r="L27" s="244">
        <f t="shared" si="4"/>
        <v>0</v>
      </c>
      <c r="M27" s="244">
        <f t="shared" si="4"/>
        <v>0</v>
      </c>
      <c r="N27" s="244">
        <f t="shared" si="4"/>
        <v>0</v>
      </c>
    </row>
    <row r="28" spans="1:14" ht="120.75" hidden="1" thickBot="1" x14ac:dyDescent="0.3">
      <c r="A28" s="634" t="s">
        <v>44</v>
      </c>
      <c r="B28" s="230" t="s">
        <v>45</v>
      </c>
      <c r="C28" s="159">
        <f>+'Proyecto 1. '!M50</f>
        <v>0</v>
      </c>
      <c r="D28" s="159">
        <f>+'Proyecto 1. '!O50</f>
        <v>0</v>
      </c>
      <c r="E28" s="159">
        <f>+'Proyecto 1. '!Q50</f>
        <v>0</v>
      </c>
      <c r="F28" s="159">
        <f>+'Proyecto 1. '!S50</f>
        <v>0</v>
      </c>
      <c r="G28" s="159">
        <f>+'Proyecto 1. '!U50</f>
        <v>0</v>
      </c>
      <c r="H28" s="159">
        <f>+'Proyecto 1. '!W50</f>
        <v>0</v>
      </c>
      <c r="I28" s="159">
        <f>+'Proyecto 1. '!Y50</f>
        <v>0</v>
      </c>
      <c r="J28" s="159">
        <f>+'Proyecto 1. '!AA50</f>
        <v>0</v>
      </c>
      <c r="K28" s="159">
        <f>+'Proyecto 1. '!AC50</f>
        <v>0</v>
      </c>
      <c r="L28" s="159">
        <f>+'Proyecto 1. '!AE50</f>
        <v>0</v>
      </c>
      <c r="M28" s="159">
        <f>+'Proyecto 1. '!AG50</f>
        <v>0</v>
      </c>
      <c r="N28" s="160">
        <f>+'Proyecto 1. '!AI50</f>
        <v>0</v>
      </c>
    </row>
    <row r="29" spans="1:14" ht="55.5" hidden="1" customHeight="1" thickBot="1" x14ac:dyDescent="0.3">
      <c r="A29" s="635"/>
      <c r="B29" s="230" t="s">
        <v>46</v>
      </c>
      <c r="C29" s="159">
        <f>+'Proyecto 1. '!M58</f>
        <v>0</v>
      </c>
      <c r="D29" s="159">
        <f>+'Proyecto 1. '!O58</f>
        <v>0</v>
      </c>
      <c r="E29" s="159">
        <f>+'Proyecto 1. '!Q58</f>
        <v>0</v>
      </c>
      <c r="F29" s="159">
        <f>+'Proyecto 1. '!S58</f>
        <v>0</v>
      </c>
      <c r="G29" s="159">
        <f>+'Proyecto 1. '!U58</f>
        <v>0</v>
      </c>
      <c r="H29" s="159">
        <f>+'Proyecto 1. '!W58</f>
        <v>0</v>
      </c>
      <c r="I29" s="159">
        <f>+'Proyecto 1. '!Y58</f>
        <v>0</v>
      </c>
      <c r="J29" s="159">
        <f>+'Proyecto 1. '!AA58</f>
        <v>0</v>
      </c>
      <c r="K29" s="159">
        <f>+'Proyecto 1. '!AC58</f>
        <v>0</v>
      </c>
      <c r="L29" s="159">
        <f>+'Proyecto 1. '!AE58</f>
        <v>0</v>
      </c>
      <c r="M29" s="159">
        <f>+'Proyecto 1. '!AG58</f>
        <v>0</v>
      </c>
      <c r="N29" s="160">
        <f>+'Proyecto 1. '!AI58</f>
        <v>0</v>
      </c>
    </row>
    <row r="30" spans="1:14" ht="94.5" hidden="1" customHeight="1" thickBot="1" x14ac:dyDescent="0.3">
      <c r="A30" s="635"/>
      <c r="B30" s="230" t="s">
        <v>47</v>
      </c>
      <c r="C30" s="159">
        <f>+'Proyecto 1. '!M66</f>
        <v>0</v>
      </c>
      <c r="D30" s="159">
        <f>+'Proyecto 1. '!O66</f>
        <v>0</v>
      </c>
      <c r="E30" s="159">
        <f>+'Proyecto 1. '!Q66</f>
        <v>0</v>
      </c>
      <c r="F30" s="159">
        <f>+'Proyecto 1. '!S66</f>
        <v>0</v>
      </c>
      <c r="G30" s="159">
        <f>+'Proyecto 1. '!U66</f>
        <v>0</v>
      </c>
      <c r="H30" s="159">
        <f>+'Proyecto 1. '!W66</f>
        <v>0</v>
      </c>
      <c r="I30" s="159">
        <f>+'Proyecto 1. '!Y66</f>
        <v>0</v>
      </c>
      <c r="J30" s="159">
        <f>+'Proyecto 1. '!AA66</f>
        <v>0</v>
      </c>
      <c r="K30" s="159">
        <f>+'Proyecto 1. '!AC66</f>
        <v>0</v>
      </c>
      <c r="L30" s="159">
        <f>+'Proyecto 1. '!AE66</f>
        <v>0</v>
      </c>
      <c r="M30" s="159">
        <f>+'Proyecto 1. '!AG66</f>
        <v>0</v>
      </c>
      <c r="N30" s="160">
        <f>+'Proyecto 1. '!AI66</f>
        <v>0</v>
      </c>
    </row>
    <row r="31" spans="1:14" ht="90.75" hidden="1" thickBot="1" x14ac:dyDescent="0.3">
      <c r="A31" s="635"/>
      <c r="B31" s="230" t="s">
        <v>48</v>
      </c>
      <c r="C31" s="159">
        <f>+'Proyecto 1. '!M74</f>
        <v>0</v>
      </c>
      <c r="D31" s="159">
        <f>+'Proyecto 1. '!O74</f>
        <v>0</v>
      </c>
      <c r="E31" s="159">
        <f>+'Proyecto 1. '!Q74</f>
        <v>0</v>
      </c>
      <c r="F31" s="159">
        <f>+'Proyecto 1. '!S74</f>
        <v>0</v>
      </c>
      <c r="G31" s="159">
        <f>+'Proyecto 1. '!U74</f>
        <v>0</v>
      </c>
      <c r="H31" s="159">
        <f>+'Proyecto 1. '!W74</f>
        <v>0</v>
      </c>
      <c r="I31" s="159">
        <f>+'Proyecto 1. '!Y74</f>
        <v>0</v>
      </c>
      <c r="J31" s="159">
        <f>+'Proyecto 1. '!AA74</f>
        <v>0</v>
      </c>
      <c r="K31" s="159">
        <f>+'Proyecto 1. '!AC74</f>
        <v>0</v>
      </c>
      <c r="L31" s="159">
        <f>+'Proyecto 1. '!AE74</f>
        <v>0</v>
      </c>
      <c r="M31" s="159">
        <f>+'Proyecto 1. '!AG74</f>
        <v>0</v>
      </c>
      <c r="N31" s="160">
        <f>+'Proyecto 1. '!AI74</f>
        <v>0</v>
      </c>
    </row>
    <row r="32" spans="1:14" ht="45.75" hidden="1" thickBot="1" x14ac:dyDescent="0.3">
      <c r="A32" s="636"/>
      <c r="B32" s="230" t="s">
        <v>49</v>
      </c>
      <c r="C32" s="159">
        <f>+'Proyecto 1. '!M81</f>
        <v>0</v>
      </c>
      <c r="D32" s="159">
        <f>+'Proyecto 1. '!O81</f>
        <v>0</v>
      </c>
      <c r="E32" s="159">
        <f>+'Proyecto 1. '!Q81</f>
        <v>0</v>
      </c>
      <c r="F32" s="159">
        <f>+'Proyecto 1. '!S81</f>
        <v>0</v>
      </c>
      <c r="G32" s="159">
        <f>+'Proyecto 1. '!U81</f>
        <v>0</v>
      </c>
      <c r="H32" s="159">
        <f>+'Proyecto 1. '!W81</f>
        <v>0</v>
      </c>
      <c r="I32" s="159">
        <f>+'Proyecto 1. '!Y81</f>
        <v>0</v>
      </c>
      <c r="J32" s="159">
        <f>+'Proyecto 1. '!AA81</f>
        <v>0</v>
      </c>
      <c r="K32" s="159">
        <f>+'Proyecto 1. '!AC81</f>
        <v>0</v>
      </c>
      <c r="L32" s="159">
        <f>+'Proyecto 1. '!AE81</f>
        <v>0</v>
      </c>
      <c r="M32" s="159">
        <f>+'Proyecto 1. '!AG81</f>
        <v>0</v>
      </c>
      <c r="N32" s="160">
        <f>+'Proyecto 1. '!AI81</f>
        <v>0</v>
      </c>
    </row>
    <row r="33" spans="1:14" ht="15.75" hidden="1" thickBot="1" x14ac:dyDescent="0.3">
      <c r="A33" s="630" t="s">
        <v>81</v>
      </c>
      <c r="B33" s="631"/>
      <c r="C33" s="244">
        <f>+SUM(C28:C32)</f>
        <v>0</v>
      </c>
      <c r="D33" s="244">
        <f t="shared" ref="D33:N33" si="5">+SUM(D28:D32)</f>
        <v>0</v>
      </c>
      <c r="E33" s="244">
        <f t="shared" si="5"/>
        <v>0</v>
      </c>
      <c r="F33" s="244">
        <f t="shared" si="5"/>
        <v>0</v>
      </c>
      <c r="G33" s="244">
        <f t="shared" si="5"/>
        <v>0</v>
      </c>
      <c r="H33" s="244">
        <f t="shared" si="5"/>
        <v>0</v>
      </c>
      <c r="I33" s="244">
        <f t="shared" si="5"/>
        <v>0</v>
      </c>
      <c r="J33" s="244">
        <f t="shared" si="5"/>
        <v>0</v>
      </c>
      <c r="K33" s="244">
        <f t="shared" si="5"/>
        <v>0</v>
      </c>
      <c r="L33" s="244">
        <f t="shared" si="5"/>
        <v>0</v>
      </c>
      <c r="M33" s="244">
        <f t="shared" si="5"/>
        <v>0</v>
      </c>
      <c r="N33" s="245">
        <f t="shared" si="5"/>
        <v>0</v>
      </c>
    </row>
    <row r="34" spans="1:14" ht="15.75" thickBot="1" x14ac:dyDescent="0.3">
      <c r="A34" s="632" t="s">
        <v>146</v>
      </c>
      <c r="B34" s="633"/>
      <c r="C34" s="246">
        <f>+SUM(C27+C33)</f>
        <v>338821755.27774107</v>
      </c>
      <c r="D34" s="246">
        <f t="shared" ref="D34:N34" si="6">+SUM(D27+D33)</f>
        <v>790584095.64806247</v>
      </c>
      <c r="E34" s="246">
        <f t="shared" si="6"/>
        <v>0</v>
      </c>
      <c r="F34" s="246">
        <f t="shared" si="6"/>
        <v>0</v>
      </c>
      <c r="G34" s="246">
        <f t="shared" si="6"/>
        <v>0</v>
      </c>
      <c r="H34" s="246">
        <f t="shared" si="6"/>
        <v>0</v>
      </c>
      <c r="I34" s="246">
        <f t="shared" si="6"/>
        <v>0</v>
      </c>
      <c r="J34" s="246">
        <f t="shared" si="6"/>
        <v>0</v>
      </c>
      <c r="K34" s="246">
        <f t="shared" si="6"/>
        <v>0</v>
      </c>
      <c r="L34" s="246">
        <f t="shared" si="6"/>
        <v>0</v>
      </c>
      <c r="M34" s="246">
        <f t="shared" si="6"/>
        <v>0</v>
      </c>
      <c r="N34" s="247">
        <f t="shared" si="6"/>
        <v>0</v>
      </c>
    </row>
    <row r="35" spans="1:14" s="47" customFormat="1" x14ac:dyDescent="0.25">
      <c r="A35" s="152"/>
      <c r="B35" s="153"/>
      <c r="C35" s="139"/>
      <c r="D35" s="139"/>
      <c r="E35" s="139"/>
      <c r="F35" s="139"/>
      <c r="G35" s="139"/>
      <c r="H35" s="139"/>
      <c r="I35" s="139"/>
      <c r="J35" s="139"/>
      <c r="K35" s="139"/>
      <c r="L35" s="139"/>
      <c r="M35" s="139"/>
      <c r="N35" s="139"/>
    </row>
    <row r="36" spans="1:14" s="47" customFormat="1" x14ac:dyDescent="0.25">
      <c r="A36" s="139"/>
      <c r="B36" s="154"/>
      <c r="C36" s="139"/>
      <c r="D36" s="139"/>
      <c r="E36" s="139"/>
      <c r="F36" s="139"/>
      <c r="G36" s="139"/>
      <c r="H36" s="139"/>
      <c r="I36" s="139"/>
      <c r="J36" s="139"/>
      <c r="K36" s="139"/>
      <c r="L36" s="139"/>
      <c r="M36" s="139"/>
      <c r="N36" s="139"/>
    </row>
    <row r="37" spans="1:14" ht="20.25" x14ac:dyDescent="0.25">
      <c r="A37" s="489" t="s">
        <v>141</v>
      </c>
      <c r="B37" s="490"/>
      <c r="C37" s="490"/>
      <c r="D37" s="490"/>
      <c r="E37" s="490"/>
      <c r="F37" s="490"/>
      <c r="G37" s="490"/>
      <c r="H37" s="490"/>
      <c r="I37" s="490"/>
      <c r="J37" s="491"/>
      <c r="K37" s="139"/>
      <c r="L37" s="139"/>
      <c r="M37" s="139"/>
      <c r="N37" s="212"/>
    </row>
    <row r="38" spans="1:14" x14ac:dyDescent="0.25">
      <c r="A38" s="238"/>
      <c r="B38" s="154"/>
      <c r="C38" s="139"/>
      <c r="D38" s="139"/>
      <c r="E38" s="139"/>
      <c r="F38" s="139"/>
      <c r="G38" s="139"/>
      <c r="H38" s="139"/>
      <c r="I38" s="139"/>
      <c r="J38" s="139"/>
      <c r="K38" s="139"/>
      <c r="L38" s="139"/>
      <c r="M38" s="139"/>
      <c r="N38" s="212"/>
    </row>
    <row r="39" spans="1:14" ht="15.75" thickBot="1" x14ac:dyDescent="0.3">
      <c r="A39" s="155" t="s">
        <v>80</v>
      </c>
      <c r="B39" s="156" t="s">
        <v>3</v>
      </c>
      <c r="C39" s="157" t="s">
        <v>15</v>
      </c>
      <c r="D39" s="157" t="s">
        <v>59</v>
      </c>
      <c r="E39" s="157" t="s">
        <v>60</v>
      </c>
      <c r="F39" s="157" t="s">
        <v>61</v>
      </c>
      <c r="G39" s="157" t="s">
        <v>62</v>
      </c>
      <c r="H39" s="157" t="s">
        <v>63</v>
      </c>
      <c r="I39" s="157" t="s">
        <v>64</v>
      </c>
      <c r="J39" s="157" t="s">
        <v>65</v>
      </c>
      <c r="K39" s="157" t="s">
        <v>66</v>
      </c>
      <c r="L39" s="157" t="s">
        <v>67</v>
      </c>
      <c r="M39" s="157" t="s">
        <v>68</v>
      </c>
      <c r="N39" s="158" t="s">
        <v>69</v>
      </c>
    </row>
    <row r="40" spans="1:14" ht="165.75" thickBot="1" x14ac:dyDescent="0.3">
      <c r="A40" s="637" t="s">
        <v>141</v>
      </c>
      <c r="B40" s="381" t="s">
        <v>145</v>
      </c>
      <c r="C40" s="239">
        <f>+'Proyecto 2. '!M12</f>
        <v>338821755.32700002</v>
      </c>
      <c r="D40" s="239">
        <f>+'Proyecto 2. '!O12</f>
        <v>790584095.76300013</v>
      </c>
      <c r="E40" s="239">
        <f>+'Proyecto 2. '!Q12</f>
        <v>0</v>
      </c>
      <c r="F40" s="239">
        <f>+'Proyecto 2. '!S12</f>
        <v>0</v>
      </c>
      <c r="G40" s="239">
        <f>+'Proyecto 2. '!U12</f>
        <v>0</v>
      </c>
      <c r="H40" s="239">
        <f>+'Proyecto 2. '!W12</f>
        <v>0</v>
      </c>
      <c r="I40" s="239">
        <f>+'Proyecto 2. '!Y12</f>
        <v>0</v>
      </c>
      <c r="J40" s="239">
        <f>+'Proyecto 2. '!AA12</f>
        <v>0</v>
      </c>
      <c r="K40" s="239">
        <f>+'Proyecto 2. '!AC12</f>
        <v>0</v>
      </c>
      <c r="L40" s="239">
        <f>+'Proyecto 2. '!AE12</f>
        <v>0</v>
      </c>
      <c r="M40" s="239">
        <f>+'Proyecto 2. '!AG12</f>
        <v>0</v>
      </c>
      <c r="N40" s="240">
        <f>+'Proyecto 2. '!AI12</f>
        <v>0</v>
      </c>
    </row>
    <row r="41" spans="1:14" ht="45.75" thickBot="1" x14ac:dyDescent="0.3">
      <c r="A41" s="638"/>
      <c r="B41" s="381" t="s">
        <v>139</v>
      </c>
      <c r="C41" s="239">
        <f>+'Proyecto 2. '!M20</f>
        <v>0</v>
      </c>
      <c r="D41" s="239">
        <f>+'Proyecto 2. '!O20</f>
        <v>0</v>
      </c>
      <c r="E41" s="239">
        <f>+'Proyecto 2. '!Q20</f>
        <v>0</v>
      </c>
      <c r="F41" s="239">
        <f>+'Proyecto 2. '!S20</f>
        <v>0</v>
      </c>
      <c r="G41" s="239">
        <f>+'Proyecto 2. '!U20</f>
        <v>0</v>
      </c>
      <c r="H41" s="239">
        <f>+'Proyecto 2. '!W20</f>
        <v>0</v>
      </c>
      <c r="I41" s="239">
        <f>+'Proyecto 2. '!Y20</f>
        <v>0</v>
      </c>
      <c r="J41" s="239">
        <f>+'Proyecto 2. '!AA20</f>
        <v>0</v>
      </c>
      <c r="K41" s="239">
        <f>+'Proyecto 2. '!AC20</f>
        <v>0</v>
      </c>
      <c r="L41" s="239">
        <f>+'Proyecto 2. '!AE20</f>
        <v>0</v>
      </c>
      <c r="M41" s="239">
        <f>+'Proyecto 2. '!AG20</f>
        <v>0</v>
      </c>
      <c r="N41" s="240">
        <f>+'Proyecto 2. '!AI20</f>
        <v>0</v>
      </c>
    </row>
    <row r="42" spans="1:14" ht="15.75" hidden="1" thickBot="1" x14ac:dyDescent="0.3">
      <c r="A42" s="630" t="s">
        <v>81</v>
      </c>
      <c r="B42" s="631"/>
      <c r="C42" s="244">
        <f>+SUM(C40:C41)</f>
        <v>338821755.32700002</v>
      </c>
      <c r="D42" s="244">
        <f t="shared" ref="D42:N42" si="7">+SUM(D40:D41)</f>
        <v>790584095.76300013</v>
      </c>
      <c r="E42" s="244">
        <f t="shared" si="7"/>
        <v>0</v>
      </c>
      <c r="F42" s="244">
        <f t="shared" si="7"/>
        <v>0</v>
      </c>
      <c r="G42" s="244">
        <f t="shared" si="7"/>
        <v>0</v>
      </c>
      <c r="H42" s="244">
        <f t="shared" si="7"/>
        <v>0</v>
      </c>
      <c r="I42" s="244">
        <f t="shared" si="7"/>
        <v>0</v>
      </c>
      <c r="J42" s="244">
        <f t="shared" si="7"/>
        <v>0</v>
      </c>
      <c r="K42" s="244">
        <f t="shared" si="7"/>
        <v>0</v>
      </c>
      <c r="L42" s="244">
        <f t="shared" si="7"/>
        <v>0</v>
      </c>
      <c r="M42" s="244">
        <f t="shared" si="7"/>
        <v>0</v>
      </c>
      <c r="N42" s="245">
        <f t="shared" si="7"/>
        <v>0</v>
      </c>
    </row>
    <row r="43" spans="1:14" ht="45.75" thickBot="1" x14ac:dyDescent="0.3">
      <c r="A43" s="378"/>
      <c r="B43" s="381" t="s">
        <v>140</v>
      </c>
      <c r="C43" s="159">
        <f>+'Proyecto 2. '!M34</f>
        <v>0</v>
      </c>
      <c r="D43" s="159">
        <f>+'Proyecto 2. '!O34</f>
        <v>0</v>
      </c>
      <c r="E43" s="159">
        <f>+'Proyecto 2. '!Q34</f>
        <v>0</v>
      </c>
      <c r="F43" s="159">
        <f>+'Proyecto 2. '!S34</f>
        <v>0</v>
      </c>
      <c r="G43" s="159">
        <f>+'Proyecto 2. '!U34</f>
        <v>0</v>
      </c>
      <c r="H43" s="159">
        <f>+'Proyecto 2. '!W34</f>
        <v>0</v>
      </c>
      <c r="I43" s="159">
        <f>+'Proyecto 2. '!Y34</f>
        <v>0</v>
      </c>
      <c r="J43" s="159">
        <f>+'Proyecto 2. '!AA34</f>
        <v>0</v>
      </c>
      <c r="K43" s="159">
        <f>+'Proyecto 2. '!AC34</f>
        <v>0</v>
      </c>
      <c r="L43" s="159">
        <f>+'Proyecto 2. '!AE34</f>
        <v>0</v>
      </c>
      <c r="M43" s="159">
        <f>+'Proyecto 2. '!AG34</f>
        <v>0</v>
      </c>
      <c r="N43" s="160">
        <f>+'Proyecto 2. '!AI34</f>
        <v>0</v>
      </c>
    </row>
    <row r="44" spans="1:14" ht="15.75" hidden="1" thickBot="1" x14ac:dyDescent="0.3">
      <c r="A44" s="379"/>
      <c r="B44" s="230"/>
      <c r="C44" s="159">
        <f>+'Proyecto 2. '!M42</f>
        <v>0</v>
      </c>
      <c r="D44" s="159">
        <f>+'Proyecto 2. '!O42</f>
        <v>0</v>
      </c>
      <c r="E44" s="159">
        <f>+'Proyecto 2. '!Q42</f>
        <v>0</v>
      </c>
      <c r="F44" s="159">
        <f>+'Proyecto 2. '!S42</f>
        <v>0</v>
      </c>
      <c r="G44" s="159">
        <f>+'Proyecto 2. '!U42</f>
        <v>0</v>
      </c>
      <c r="H44" s="159">
        <f>+'Proyecto 2. '!W42</f>
        <v>0</v>
      </c>
      <c r="I44" s="159">
        <f>+'Proyecto 2. '!Y42</f>
        <v>0</v>
      </c>
      <c r="J44" s="159">
        <f>+'Proyecto 2. '!AA42</f>
        <v>0</v>
      </c>
      <c r="K44" s="159">
        <f>+'Proyecto 2. '!AC42</f>
        <v>0</v>
      </c>
      <c r="L44" s="159">
        <f>+'Proyecto 2. '!AE42</f>
        <v>0</v>
      </c>
      <c r="M44" s="159">
        <f>+'Proyecto 2. '!AG42</f>
        <v>0</v>
      </c>
      <c r="N44" s="160">
        <f>+'Proyecto 2. '!AI42</f>
        <v>0</v>
      </c>
    </row>
    <row r="45" spans="1:14" ht="15.75" hidden="1" thickBot="1" x14ac:dyDescent="0.3">
      <c r="A45" s="380"/>
      <c r="B45" s="230"/>
      <c r="C45" s="159">
        <f>+'Proyecto 2. '!M49</f>
        <v>0</v>
      </c>
      <c r="D45" s="159">
        <f>+'Proyecto 2. '!O49</f>
        <v>0</v>
      </c>
      <c r="E45" s="159">
        <f>+'Proyecto 2. '!Q49</f>
        <v>0</v>
      </c>
      <c r="F45" s="159">
        <f>+'Proyecto 2. '!S49</f>
        <v>0</v>
      </c>
      <c r="G45" s="159">
        <f>+'Proyecto 2. '!U49</f>
        <v>0</v>
      </c>
      <c r="H45" s="159">
        <f>+'Proyecto 2. '!W49</f>
        <v>0</v>
      </c>
      <c r="I45" s="159">
        <f>+'Proyecto 2. '!Y49</f>
        <v>0</v>
      </c>
      <c r="J45" s="159">
        <f>+'Proyecto 2. '!AA49</f>
        <v>0</v>
      </c>
      <c r="K45" s="159">
        <f>+'Proyecto 2. '!AC49</f>
        <v>0</v>
      </c>
      <c r="L45" s="159">
        <f>+'Proyecto 2. '!AE49</f>
        <v>0</v>
      </c>
      <c r="M45" s="159">
        <f>+'Proyecto 2. '!AG49</f>
        <v>0</v>
      </c>
      <c r="N45" s="160">
        <f>+'Proyecto 2. '!AI49</f>
        <v>0</v>
      </c>
    </row>
    <row r="46" spans="1:14" ht="15.75" hidden="1" thickBot="1" x14ac:dyDescent="0.3">
      <c r="A46" s="630" t="s">
        <v>81</v>
      </c>
      <c r="B46" s="631"/>
      <c r="C46" s="244">
        <v>0</v>
      </c>
      <c r="D46" s="244">
        <v>0</v>
      </c>
      <c r="E46" s="244">
        <f t="shared" ref="E46:N46" si="8">+SUM(E43:E45)</f>
        <v>0</v>
      </c>
      <c r="F46" s="244">
        <f t="shared" si="8"/>
        <v>0</v>
      </c>
      <c r="G46" s="244">
        <f t="shared" si="8"/>
        <v>0</v>
      </c>
      <c r="H46" s="244">
        <f t="shared" si="8"/>
        <v>0</v>
      </c>
      <c r="I46" s="244">
        <f t="shared" si="8"/>
        <v>0</v>
      </c>
      <c r="J46" s="244">
        <f t="shared" si="8"/>
        <v>0</v>
      </c>
      <c r="K46" s="244">
        <f t="shared" si="8"/>
        <v>0</v>
      </c>
      <c r="L46" s="244">
        <f t="shared" si="8"/>
        <v>0</v>
      </c>
      <c r="M46" s="244">
        <f t="shared" si="8"/>
        <v>0</v>
      </c>
      <c r="N46" s="245">
        <f t="shared" si="8"/>
        <v>0</v>
      </c>
    </row>
    <row r="47" spans="1:14" ht="15.75" thickBot="1" x14ac:dyDescent="0.3">
      <c r="A47" s="632" t="s">
        <v>165</v>
      </c>
      <c r="B47" s="633"/>
      <c r="C47" s="246">
        <f>+SUM(C42+C46)</f>
        <v>338821755.32700002</v>
      </c>
      <c r="D47" s="246">
        <f t="shared" ref="D47:N47" si="9">+SUM(D42+D46)</f>
        <v>790584095.76300013</v>
      </c>
      <c r="E47" s="246">
        <f t="shared" si="9"/>
        <v>0</v>
      </c>
      <c r="F47" s="246">
        <f t="shared" si="9"/>
        <v>0</v>
      </c>
      <c r="G47" s="246">
        <f t="shared" si="9"/>
        <v>0</v>
      </c>
      <c r="H47" s="246">
        <f t="shared" si="9"/>
        <v>0</v>
      </c>
      <c r="I47" s="246">
        <f t="shared" si="9"/>
        <v>0</v>
      </c>
      <c r="J47" s="246">
        <f t="shared" si="9"/>
        <v>0</v>
      </c>
      <c r="K47" s="246">
        <f t="shared" si="9"/>
        <v>0</v>
      </c>
      <c r="L47" s="246">
        <f t="shared" si="9"/>
        <v>0</v>
      </c>
      <c r="M47" s="246">
        <f t="shared" si="9"/>
        <v>0</v>
      </c>
      <c r="N47" s="247">
        <f t="shared" si="9"/>
        <v>0</v>
      </c>
    </row>
    <row r="48" spans="1:14" x14ac:dyDescent="0.25">
      <c r="A48" s="241"/>
      <c r="B48" s="242"/>
      <c r="C48" s="241"/>
      <c r="D48" s="241"/>
      <c r="E48" s="241"/>
      <c r="F48" s="241"/>
      <c r="G48" s="241"/>
      <c r="H48" s="241"/>
      <c r="I48" s="241"/>
      <c r="J48" s="241"/>
      <c r="K48" s="241"/>
      <c r="L48" s="241"/>
      <c r="M48" s="241"/>
      <c r="N48" s="241"/>
    </row>
    <row r="49" spans="1:16" s="47" customFormat="1" ht="22.5" x14ac:dyDescent="0.25">
      <c r="A49" s="653" t="s">
        <v>166</v>
      </c>
      <c r="B49" s="654"/>
      <c r="C49" s="654"/>
      <c r="D49" s="654"/>
      <c r="E49" s="654"/>
      <c r="F49" s="654"/>
      <c r="G49" s="654"/>
      <c r="H49" s="654"/>
      <c r="I49" s="654"/>
      <c r="J49" s="654"/>
      <c r="K49" s="654"/>
      <c r="L49" s="139"/>
      <c r="M49" s="139"/>
      <c r="N49" s="139"/>
    </row>
    <row r="50" spans="1:16" x14ac:dyDescent="0.25">
      <c r="A50" s="238"/>
      <c r="B50" s="154"/>
      <c r="C50" s="139"/>
      <c r="D50" s="139"/>
      <c r="E50" s="139"/>
      <c r="F50" s="139"/>
      <c r="G50" s="139"/>
      <c r="H50" s="139"/>
      <c r="I50" s="139"/>
      <c r="J50" s="139"/>
      <c r="K50" s="139"/>
      <c r="L50" s="139"/>
      <c r="M50" s="139"/>
      <c r="N50" s="212"/>
    </row>
    <row r="51" spans="1:16" ht="15.75" thickBot="1" x14ac:dyDescent="0.3">
      <c r="A51" s="161" t="s">
        <v>80</v>
      </c>
      <c r="B51" s="162" t="s">
        <v>3</v>
      </c>
      <c r="C51" s="157" t="s">
        <v>15</v>
      </c>
      <c r="D51" s="157" t="s">
        <v>59</v>
      </c>
      <c r="E51" s="157" t="s">
        <v>60</v>
      </c>
      <c r="F51" s="157" t="s">
        <v>61</v>
      </c>
      <c r="G51" s="157" t="s">
        <v>62</v>
      </c>
      <c r="H51" s="157" t="s">
        <v>63</v>
      </c>
      <c r="I51" s="157" t="s">
        <v>64</v>
      </c>
      <c r="J51" s="157" t="s">
        <v>65</v>
      </c>
      <c r="K51" s="157" t="s">
        <v>66</v>
      </c>
      <c r="L51" s="157" t="s">
        <v>67</v>
      </c>
      <c r="M51" s="157" t="s">
        <v>68</v>
      </c>
      <c r="N51" s="158" t="s">
        <v>69</v>
      </c>
    </row>
    <row r="52" spans="1:16" ht="82.5" customHeight="1" thickBot="1" x14ac:dyDescent="0.3">
      <c r="A52" s="655" t="s">
        <v>166</v>
      </c>
      <c r="B52" s="382" t="s">
        <v>167</v>
      </c>
      <c r="C52" s="159">
        <f>+'Proyecto 3.'!M12</f>
        <v>0</v>
      </c>
      <c r="D52" s="159">
        <f>+'Proyecto 3.'!O12</f>
        <v>0</v>
      </c>
      <c r="E52" s="159">
        <f>+'Proyecto 3.'!Q12</f>
        <v>0</v>
      </c>
      <c r="F52" s="159">
        <f>+'Proyecto 3.'!S12</f>
        <v>0</v>
      </c>
      <c r="G52" s="159">
        <f>+'Proyecto 3.'!U12</f>
        <v>0</v>
      </c>
      <c r="H52" s="159">
        <f>+'Proyecto 3.'!W12</f>
        <v>0</v>
      </c>
      <c r="I52" s="159">
        <f>+'Proyecto 3.'!Y12</f>
        <v>0</v>
      </c>
      <c r="J52" s="159">
        <f>+'Proyecto 3.'!AA12</f>
        <v>0</v>
      </c>
      <c r="K52" s="159">
        <f>+'Proyecto 3.'!AC12</f>
        <v>0</v>
      </c>
      <c r="L52" s="159">
        <f>+'Proyecto 3.'!AE12</f>
        <v>0</v>
      </c>
      <c r="M52" s="159">
        <f>+'Proyecto 3.'!AG12</f>
        <v>0</v>
      </c>
      <c r="N52" s="160">
        <f>+'Proyecto 3.'!AI12</f>
        <v>0</v>
      </c>
      <c r="O52" s="98"/>
      <c r="P52" s="98"/>
    </row>
    <row r="53" spans="1:16" ht="114" customHeight="1" thickBot="1" x14ac:dyDescent="0.3">
      <c r="A53" s="656"/>
      <c r="B53" s="382" t="s">
        <v>173</v>
      </c>
      <c r="C53" s="159">
        <f>+'Proyecto 3.'!M21</f>
        <v>0</v>
      </c>
      <c r="D53" s="159">
        <f>+'Proyecto 3.'!O21</f>
        <v>0</v>
      </c>
      <c r="E53" s="159">
        <f>+'Proyecto 3.'!Q21</f>
        <v>0</v>
      </c>
      <c r="F53" s="159">
        <f>+'Proyecto 3.'!S21</f>
        <v>0</v>
      </c>
      <c r="G53" s="159">
        <f>+'Proyecto 3.'!U21</f>
        <v>0</v>
      </c>
      <c r="H53" s="159">
        <f>+'Proyecto 3.'!W21</f>
        <v>0</v>
      </c>
      <c r="I53" s="159">
        <f>+'Proyecto 3.'!Y21</f>
        <v>0</v>
      </c>
      <c r="J53" s="159">
        <f>+'Proyecto 3.'!AA21</f>
        <v>0</v>
      </c>
      <c r="K53" s="159">
        <f>+'Proyecto 3.'!AC21</f>
        <v>0</v>
      </c>
      <c r="L53" s="159">
        <f>+'Proyecto 3.'!AE21</f>
        <v>0</v>
      </c>
      <c r="M53" s="159">
        <f>+'Proyecto 3.'!AG21</f>
        <v>0</v>
      </c>
      <c r="N53" s="160">
        <f>+'Proyecto 3.'!AI21</f>
        <v>0</v>
      </c>
    </row>
    <row r="54" spans="1:16" ht="67.5" customHeight="1" thickBot="1" x14ac:dyDescent="0.3">
      <c r="A54" s="657"/>
      <c r="B54" s="382" t="s">
        <v>169</v>
      </c>
      <c r="C54" s="159">
        <f>+'Proyecto 3.'!M30</f>
        <v>0</v>
      </c>
      <c r="D54" s="159">
        <f>+'Proyecto 3.'!O30</f>
        <v>0</v>
      </c>
      <c r="E54" s="159">
        <f>+'Proyecto 3.'!Q30</f>
        <v>0</v>
      </c>
      <c r="F54" s="159">
        <f>+'Proyecto 3.'!S30</f>
        <v>0</v>
      </c>
      <c r="G54" s="159">
        <f>+'Proyecto 3.'!U30</f>
        <v>0</v>
      </c>
      <c r="H54" s="159">
        <f>+'Proyecto 3.'!W30</f>
        <v>0</v>
      </c>
      <c r="I54" s="159">
        <f>+'Proyecto 3.'!Y30</f>
        <v>0</v>
      </c>
      <c r="J54" s="159">
        <f>+'Proyecto 3.'!AA30</f>
        <v>0</v>
      </c>
      <c r="K54" s="159">
        <f>+'Proyecto 3.'!AC30</f>
        <v>0</v>
      </c>
      <c r="L54" s="159">
        <f>+'Proyecto 3.'!AE30</f>
        <v>0</v>
      </c>
      <c r="M54" s="159">
        <f>+'Proyecto 3.'!AG30</f>
        <v>0</v>
      </c>
      <c r="N54" s="160">
        <f>+'Proyecto 3.'!AI30</f>
        <v>0</v>
      </c>
    </row>
    <row r="55" spans="1:16" ht="15.75" hidden="1" thickBot="1" x14ac:dyDescent="0.3">
      <c r="A55" s="630" t="s">
        <v>81</v>
      </c>
      <c r="B55" s="631"/>
      <c r="C55" s="244">
        <f>+SUM(C52:C54)</f>
        <v>0</v>
      </c>
      <c r="D55" s="244">
        <f t="shared" ref="D55:N55" si="10">+SUM(D52:D54)</f>
        <v>0</v>
      </c>
      <c r="E55" s="244">
        <f t="shared" si="10"/>
        <v>0</v>
      </c>
      <c r="F55" s="244">
        <f t="shared" si="10"/>
        <v>0</v>
      </c>
      <c r="G55" s="244">
        <f t="shared" si="10"/>
        <v>0</v>
      </c>
      <c r="H55" s="244">
        <f t="shared" si="10"/>
        <v>0</v>
      </c>
      <c r="I55" s="244">
        <f t="shared" si="10"/>
        <v>0</v>
      </c>
      <c r="J55" s="244">
        <f t="shared" si="10"/>
        <v>0</v>
      </c>
      <c r="K55" s="244">
        <f t="shared" si="10"/>
        <v>0</v>
      </c>
      <c r="L55" s="244">
        <f t="shared" si="10"/>
        <v>0</v>
      </c>
      <c r="M55" s="244">
        <f t="shared" si="10"/>
        <v>0</v>
      </c>
      <c r="N55" s="244">
        <f t="shared" si="10"/>
        <v>0</v>
      </c>
    </row>
    <row r="56" spans="1:16" ht="90.75" thickBot="1" x14ac:dyDescent="0.3">
      <c r="A56" s="634"/>
      <c r="B56" s="382" t="s">
        <v>170</v>
      </c>
      <c r="C56" s="159">
        <f>+'Proyecto 3.'!M44</f>
        <v>0</v>
      </c>
      <c r="D56" s="159">
        <f>+'Proyecto 3.'!O44</f>
        <v>0</v>
      </c>
      <c r="E56" s="159">
        <f>+'Proyecto 3.'!Q44</f>
        <v>0</v>
      </c>
      <c r="F56" s="159">
        <f>+'Proyecto 3.'!S44</f>
        <v>0</v>
      </c>
      <c r="G56" s="159">
        <f>+'Proyecto 3.'!U44</f>
        <v>0</v>
      </c>
      <c r="H56" s="159">
        <f>+'Proyecto 3.'!W44</f>
        <v>0</v>
      </c>
      <c r="I56" s="159">
        <f>+'Proyecto 3.'!Y44</f>
        <v>0</v>
      </c>
      <c r="J56" s="159">
        <f>+'Proyecto 3.'!AA44</f>
        <v>0</v>
      </c>
      <c r="K56" s="159">
        <f>+'Proyecto 3.'!AC44</f>
        <v>0</v>
      </c>
      <c r="L56" s="159">
        <f>+'Proyecto 3.'!AE44</f>
        <v>0</v>
      </c>
      <c r="M56" s="159">
        <f>+'Proyecto 3.'!AG44</f>
        <v>0</v>
      </c>
      <c r="N56" s="160">
        <f>+'Proyecto 3.'!AI44</f>
        <v>0</v>
      </c>
    </row>
    <row r="57" spans="1:16" ht="75.75" thickBot="1" x14ac:dyDescent="0.3">
      <c r="A57" s="636"/>
      <c r="B57" s="382" t="s">
        <v>171</v>
      </c>
      <c r="C57" s="159">
        <f>+'Proyecto 3.'!M53</f>
        <v>0</v>
      </c>
      <c r="D57" s="159">
        <f>+'Proyecto 3.'!O53</f>
        <v>0</v>
      </c>
      <c r="E57" s="159">
        <f>+'Proyecto 3.'!Q53</f>
        <v>0</v>
      </c>
      <c r="F57" s="159">
        <f>+'Proyecto 3.'!S53</f>
        <v>0</v>
      </c>
      <c r="G57" s="159">
        <f>+'Proyecto 3.'!U53</f>
        <v>0</v>
      </c>
      <c r="H57" s="159">
        <f>+'Proyecto 3.'!W53</f>
        <v>0</v>
      </c>
      <c r="I57" s="159">
        <f>+'Proyecto 3.'!Y53</f>
        <v>0</v>
      </c>
      <c r="J57" s="159">
        <f>+'Proyecto 3.'!AA53</f>
        <v>0</v>
      </c>
      <c r="K57" s="159">
        <f>+'Proyecto 3.'!AC53</f>
        <v>0</v>
      </c>
      <c r="L57" s="159">
        <f>+'Proyecto 3.'!AE53</f>
        <v>0</v>
      </c>
      <c r="M57" s="159">
        <f>+'Proyecto 3.'!AG53</f>
        <v>0</v>
      </c>
      <c r="N57" s="160">
        <f>+'Proyecto 3.'!AI53</f>
        <v>0</v>
      </c>
    </row>
    <row r="58" spans="1:16" ht="15.75" hidden="1" thickBot="1" x14ac:dyDescent="0.3">
      <c r="A58" s="630" t="s">
        <v>81</v>
      </c>
      <c r="B58" s="631"/>
      <c r="C58" s="244">
        <f>+SUM(C56:C57)</f>
        <v>0</v>
      </c>
      <c r="D58" s="244">
        <f t="shared" ref="D58:N58" si="11">+SUM(D56:D57)</f>
        <v>0</v>
      </c>
      <c r="E58" s="244">
        <f t="shared" si="11"/>
        <v>0</v>
      </c>
      <c r="F58" s="244">
        <f t="shared" si="11"/>
        <v>0</v>
      </c>
      <c r="G58" s="244">
        <f t="shared" si="11"/>
        <v>0</v>
      </c>
      <c r="H58" s="244">
        <f t="shared" si="11"/>
        <v>0</v>
      </c>
      <c r="I58" s="244">
        <f t="shared" si="11"/>
        <v>0</v>
      </c>
      <c r="J58" s="244">
        <f t="shared" si="11"/>
        <v>0</v>
      </c>
      <c r="K58" s="244">
        <f t="shared" si="11"/>
        <v>0</v>
      </c>
      <c r="L58" s="244">
        <f t="shared" si="11"/>
        <v>0</v>
      </c>
      <c r="M58" s="244">
        <f t="shared" si="11"/>
        <v>0</v>
      </c>
      <c r="N58" s="244">
        <f t="shared" si="11"/>
        <v>0</v>
      </c>
    </row>
    <row r="59" spans="1:16" ht="75.75" hidden="1" thickBot="1" x14ac:dyDescent="0.3">
      <c r="A59" s="634" t="s">
        <v>58</v>
      </c>
      <c r="B59" s="230" t="s">
        <v>54</v>
      </c>
      <c r="C59" s="159">
        <f>+'Proyecto 3.'!M67</f>
        <v>0</v>
      </c>
      <c r="D59" s="159">
        <f>+'Proyecto 3.'!O67</f>
        <v>0</v>
      </c>
      <c r="E59" s="159">
        <f>+'Proyecto 3.'!Q67</f>
        <v>0</v>
      </c>
      <c r="F59" s="159">
        <f>+'Proyecto 3.'!S67</f>
        <v>0</v>
      </c>
      <c r="G59" s="159">
        <f>+'Proyecto 3.'!U67</f>
        <v>0</v>
      </c>
      <c r="H59" s="159">
        <f>+'Proyecto 3.'!W67</f>
        <v>0</v>
      </c>
      <c r="I59" s="159">
        <f>+'Proyecto 3.'!Y67</f>
        <v>0</v>
      </c>
      <c r="J59" s="159">
        <f>+'Proyecto 3.'!AA67</f>
        <v>0</v>
      </c>
      <c r="K59" s="159">
        <f>+'Proyecto 3.'!AC67</f>
        <v>0</v>
      </c>
      <c r="L59" s="159">
        <f>+'Proyecto 3.'!AE67</f>
        <v>0</v>
      </c>
      <c r="M59" s="159">
        <f>+'Proyecto 3.'!AG67</f>
        <v>0</v>
      </c>
      <c r="N59" s="160">
        <f>+'Proyecto 3.'!AI67</f>
        <v>0</v>
      </c>
    </row>
    <row r="60" spans="1:16" ht="60.75" hidden="1" thickBot="1" x14ac:dyDescent="0.3">
      <c r="A60" s="635"/>
      <c r="B60" s="230" t="s">
        <v>55</v>
      </c>
      <c r="C60" s="159">
        <f>+'Proyecto 3.'!M76</f>
        <v>0</v>
      </c>
      <c r="D60" s="159">
        <f>+'Proyecto 3.'!O76</f>
        <v>0</v>
      </c>
      <c r="E60" s="159">
        <f>+'Proyecto 3.'!Q76</f>
        <v>0</v>
      </c>
      <c r="F60" s="159">
        <f>+'Proyecto 3.'!S76</f>
        <v>0</v>
      </c>
      <c r="G60" s="159">
        <f>+'Proyecto 3.'!U76</f>
        <v>0</v>
      </c>
      <c r="H60" s="159">
        <f>+'Proyecto 3.'!W76</f>
        <v>0</v>
      </c>
      <c r="I60" s="159">
        <f>+'Proyecto 3.'!Y76</f>
        <v>0</v>
      </c>
      <c r="J60" s="159">
        <f>+'Proyecto 3.'!AA76</f>
        <v>0</v>
      </c>
      <c r="K60" s="159">
        <f>+'Proyecto 3.'!AC76</f>
        <v>0</v>
      </c>
      <c r="L60" s="159">
        <f>+'Proyecto 3.'!AE76</f>
        <v>0</v>
      </c>
      <c r="M60" s="159">
        <f>+'Proyecto 3.'!AG76</f>
        <v>0</v>
      </c>
      <c r="N60" s="160">
        <f>+'Proyecto 3.'!AI76</f>
        <v>0</v>
      </c>
    </row>
    <row r="61" spans="1:16" ht="60.75" hidden="1" thickBot="1" x14ac:dyDescent="0.3">
      <c r="A61" s="636"/>
      <c r="B61" s="230" t="s">
        <v>56</v>
      </c>
      <c r="C61" s="159">
        <f>+'Proyecto 3.'!M85</f>
        <v>0</v>
      </c>
      <c r="D61" s="159">
        <f>+'Proyecto 3.'!O85</f>
        <v>0</v>
      </c>
      <c r="E61" s="159">
        <f>+'Proyecto 3.'!Q85</f>
        <v>0</v>
      </c>
      <c r="F61" s="159">
        <f>+'Proyecto 3.'!S85</f>
        <v>0</v>
      </c>
      <c r="G61" s="159">
        <f>+'Proyecto 3.'!U85</f>
        <v>0</v>
      </c>
      <c r="H61" s="159">
        <f>+'Proyecto 3.'!W85</f>
        <v>0</v>
      </c>
      <c r="I61" s="159">
        <f>+'Proyecto 3.'!Y85</f>
        <v>0</v>
      </c>
      <c r="J61" s="159">
        <f>+'Proyecto 3.'!AA85</f>
        <v>0</v>
      </c>
      <c r="K61" s="159">
        <f>+'Proyecto 3.'!AC85</f>
        <v>0</v>
      </c>
      <c r="L61" s="159">
        <f>+'Proyecto 3.'!AE85</f>
        <v>0</v>
      </c>
      <c r="M61" s="159">
        <f>+'Proyecto 3.'!AG85</f>
        <v>0</v>
      </c>
      <c r="N61" s="160">
        <f>+'Proyecto 3.'!AI85</f>
        <v>0</v>
      </c>
    </row>
    <row r="62" spans="1:16" ht="15.75" hidden="1" thickBot="1" x14ac:dyDescent="0.3">
      <c r="A62" s="630" t="s">
        <v>81</v>
      </c>
      <c r="B62" s="631"/>
      <c r="C62" s="244">
        <f>+SUM(C59:C61)</f>
        <v>0</v>
      </c>
      <c r="D62" s="244">
        <f t="shared" ref="D62:N62" si="12">+SUM(D59:D61)</f>
        <v>0</v>
      </c>
      <c r="E62" s="244">
        <f t="shared" si="12"/>
        <v>0</v>
      </c>
      <c r="F62" s="244">
        <f t="shared" si="12"/>
        <v>0</v>
      </c>
      <c r="G62" s="244">
        <f t="shared" si="12"/>
        <v>0</v>
      </c>
      <c r="H62" s="244">
        <f t="shared" si="12"/>
        <v>0</v>
      </c>
      <c r="I62" s="244">
        <f t="shared" si="12"/>
        <v>0</v>
      </c>
      <c r="J62" s="244">
        <f t="shared" si="12"/>
        <v>0</v>
      </c>
      <c r="K62" s="244">
        <f t="shared" si="12"/>
        <v>0</v>
      </c>
      <c r="L62" s="244">
        <f t="shared" si="12"/>
        <v>0</v>
      </c>
      <c r="M62" s="244">
        <f t="shared" si="12"/>
        <v>0</v>
      </c>
      <c r="N62" s="244">
        <f t="shared" si="12"/>
        <v>0</v>
      </c>
    </row>
    <row r="63" spans="1:16" ht="15.75" thickBot="1" x14ac:dyDescent="0.3">
      <c r="A63" s="632" t="s">
        <v>79</v>
      </c>
      <c r="B63" s="633"/>
      <c r="C63" s="246">
        <f>+C55+C58+C62</f>
        <v>0</v>
      </c>
      <c r="D63" s="246">
        <f t="shared" ref="D63:N63" si="13">+D55+D58+D62</f>
        <v>0</v>
      </c>
      <c r="E63" s="246">
        <f t="shared" si="13"/>
        <v>0</v>
      </c>
      <c r="F63" s="246">
        <f t="shared" si="13"/>
        <v>0</v>
      </c>
      <c r="G63" s="246">
        <f t="shared" si="13"/>
        <v>0</v>
      </c>
      <c r="H63" s="246">
        <f t="shared" si="13"/>
        <v>0</v>
      </c>
      <c r="I63" s="246">
        <f t="shared" si="13"/>
        <v>0</v>
      </c>
      <c r="J63" s="246">
        <f t="shared" si="13"/>
        <v>0</v>
      </c>
      <c r="K63" s="246">
        <f t="shared" si="13"/>
        <v>0</v>
      </c>
      <c r="L63" s="246">
        <f t="shared" si="13"/>
        <v>0</v>
      </c>
      <c r="M63" s="246">
        <f t="shared" si="13"/>
        <v>0</v>
      </c>
      <c r="N63" s="246">
        <f t="shared" si="13"/>
        <v>0</v>
      </c>
    </row>
    <row r="64" spans="1:16" x14ac:dyDescent="0.25">
      <c r="A64" s="243"/>
      <c r="B64" s="224"/>
      <c r="C64" s="139"/>
      <c r="D64" s="139"/>
      <c r="E64" s="139"/>
      <c r="F64" s="139"/>
      <c r="G64" s="139"/>
      <c r="H64" s="139"/>
      <c r="I64" s="139"/>
      <c r="J64" s="139"/>
      <c r="K64" s="139"/>
      <c r="L64" s="139"/>
      <c r="M64" s="139"/>
      <c r="N64" s="212"/>
    </row>
    <row r="65" spans="1:14" s="47" customFormat="1" ht="18.75" x14ac:dyDescent="0.25">
      <c r="A65" s="538" t="s">
        <v>178</v>
      </c>
      <c r="B65" s="539"/>
      <c r="C65" s="539"/>
      <c r="D65" s="539"/>
      <c r="E65" s="539"/>
      <c r="F65" s="539"/>
      <c r="G65" s="539"/>
      <c r="H65" s="539"/>
      <c r="I65" s="539"/>
      <c r="J65" s="539"/>
      <c r="K65" s="539"/>
      <c r="L65" s="139"/>
      <c r="M65" s="139"/>
      <c r="N65" s="139"/>
    </row>
    <row r="66" spans="1:14" x14ac:dyDescent="0.25">
      <c r="A66" s="243"/>
      <c r="B66" s="224"/>
      <c r="C66" s="139"/>
      <c r="D66" s="139"/>
      <c r="E66" s="139"/>
      <c r="F66" s="139"/>
      <c r="G66" s="139"/>
      <c r="H66" s="139"/>
      <c r="I66" s="139"/>
      <c r="J66" s="139"/>
      <c r="K66" s="139"/>
      <c r="L66" s="139"/>
      <c r="M66" s="139"/>
      <c r="N66" s="212"/>
    </row>
    <row r="67" spans="1:14" ht="15.75" thickBot="1" x14ac:dyDescent="0.3">
      <c r="A67" s="161" t="s">
        <v>80</v>
      </c>
      <c r="B67" s="162" t="s">
        <v>3</v>
      </c>
      <c r="C67" s="157" t="s">
        <v>15</v>
      </c>
      <c r="D67" s="157" t="s">
        <v>59</v>
      </c>
      <c r="E67" s="157" t="s">
        <v>60</v>
      </c>
      <c r="F67" s="157" t="s">
        <v>61</v>
      </c>
      <c r="G67" s="157" t="s">
        <v>62</v>
      </c>
      <c r="H67" s="157" t="s">
        <v>63</v>
      </c>
      <c r="I67" s="157" t="s">
        <v>64</v>
      </c>
      <c r="J67" s="157" t="s">
        <v>65</v>
      </c>
      <c r="K67" s="157" t="s">
        <v>66</v>
      </c>
      <c r="L67" s="157" t="s">
        <v>67</v>
      </c>
      <c r="M67" s="157" t="s">
        <v>68</v>
      </c>
      <c r="N67" s="158" t="s">
        <v>69</v>
      </c>
    </row>
    <row r="68" spans="1:14" ht="90.75" thickBot="1" x14ac:dyDescent="0.3">
      <c r="A68" s="650" t="s">
        <v>174</v>
      </c>
      <c r="B68" s="387" t="s">
        <v>72</v>
      </c>
      <c r="C68" s="159">
        <f>+'Proyecto 4.'!M19</f>
        <v>2461603722.3279481</v>
      </c>
      <c r="D68" s="159">
        <f>+'Proyecto 4.'!O19</f>
        <v>2542270634.6373997</v>
      </c>
      <c r="E68" s="159">
        <f>+'Proyecto 4.'!Q19</f>
        <v>2623406223.092526</v>
      </c>
      <c r="F68" s="159">
        <f>+'Proyecto 4.'!S19</f>
        <v>0</v>
      </c>
      <c r="G68" s="159">
        <f>+'Proyecto 4.'!U19</f>
        <v>0</v>
      </c>
      <c r="H68" s="159">
        <f>+'Proyecto 4.'!W19</f>
        <v>0</v>
      </c>
      <c r="I68" s="159">
        <f>+'Proyecto 4.'!Y19</f>
        <v>0</v>
      </c>
      <c r="J68" s="159">
        <f>+'Proyecto 4.'!AA19</f>
        <v>0</v>
      </c>
      <c r="K68" s="159">
        <f>+'Proyecto 4.'!AC19</f>
        <v>0</v>
      </c>
      <c r="L68" s="159">
        <f>+'Proyecto 4.'!AE19</f>
        <v>0</v>
      </c>
      <c r="M68" s="159">
        <f>+'Proyecto 4.'!AG19</f>
        <v>0</v>
      </c>
      <c r="N68" s="160">
        <f>+'Proyecto 4.'!AI19</f>
        <v>0</v>
      </c>
    </row>
    <row r="69" spans="1:14" ht="60.75" thickBot="1" x14ac:dyDescent="0.3">
      <c r="A69" s="651"/>
      <c r="B69" s="387" t="s">
        <v>175</v>
      </c>
      <c r="C69" s="159">
        <f>+'Proyecto 4.'!M26</f>
        <v>2030936404.4252682</v>
      </c>
      <c r="D69" s="159">
        <f>+'Proyecto 4.'!O26</f>
        <v>2097490321.0268049</v>
      </c>
      <c r="E69" s="159">
        <f>+'Proyecto 4.'!Q26</f>
        <v>2308865397.7776332</v>
      </c>
      <c r="F69" s="159">
        <f>+'Proyecto 4.'!S26</f>
        <v>0</v>
      </c>
      <c r="G69" s="159">
        <f>+'Proyecto 4.'!U26</f>
        <v>0</v>
      </c>
      <c r="H69" s="159">
        <f>+'Proyecto 4.'!W26</f>
        <v>0</v>
      </c>
      <c r="I69" s="159">
        <f>+'Proyecto 4.'!Y26</f>
        <v>0</v>
      </c>
      <c r="J69" s="159">
        <f>+'Proyecto 4.'!AA26</f>
        <v>0</v>
      </c>
      <c r="K69" s="159">
        <f>+'Proyecto 4.'!AC26</f>
        <v>0</v>
      </c>
      <c r="L69" s="159">
        <f>+'Proyecto 4.'!AE26</f>
        <v>0</v>
      </c>
      <c r="M69" s="159">
        <f>+'Proyecto 4.'!AG26</f>
        <v>0</v>
      </c>
      <c r="N69" s="160">
        <f>+'Proyecto 4.'!AI26</f>
        <v>0</v>
      </c>
    </row>
    <row r="70" spans="1:14" ht="120.75" thickBot="1" x14ac:dyDescent="0.3">
      <c r="A70" s="652"/>
      <c r="B70" s="388" t="s">
        <v>176</v>
      </c>
      <c r="C70" s="159">
        <f>+'Proyecto 4.'!M33</f>
        <v>1085302101.4995527</v>
      </c>
      <c r="D70" s="159">
        <f>+'Proyecto 4.'!O33</f>
        <v>1120867521.1716249</v>
      </c>
      <c r="E70" s="159">
        <f>+'Proyecto 4.'!Q33</f>
        <v>1156639576.5426965</v>
      </c>
      <c r="F70" s="159">
        <f>+'Proyecto 4.'!S33</f>
        <v>1193593608.2859805</v>
      </c>
      <c r="G70" s="159">
        <f>+'Proyecto 4.'!U33</f>
        <v>1231308667.5340071</v>
      </c>
      <c r="H70" s="159">
        <f>+'Proyecto 4.'!W33</f>
        <v>1269851991.5913849</v>
      </c>
      <c r="I70" s="159">
        <f>+'Proyecto 4.'!Y33</f>
        <v>1309011527.5167868</v>
      </c>
      <c r="J70" s="159">
        <f>+'Proyecto 4.'!AA33</f>
        <v>1348744791.5820372</v>
      </c>
      <c r="K70" s="159">
        <f>+'Proyecto 4.'!AC33</f>
        <v>1389558285.3208022</v>
      </c>
      <c r="L70" s="159">
        <f>+'Proyecto 4.'!AE33</f>
        <v>1432342369.7928257</v>
      </c>
      <c r="M70" s="159">
        <f>+'Proyecto 4.'!AG33</f>
        <v>0</v>
      </c>
      <c r="N70" s="160">
        <f>+'Proyecto 4.'!AI33</f>
        <v>0</v>
      </c>
    </row>
    <row r="71" spans="1:14" ht="82.5" customHeight="1" thickBot="1" x14ac:dyDescent="0.3">
      <c r="A71" s="392"/>
      <c r="B71" s="388" t="s">
        <v>187</v>
      </c>
      <c r="C71" s="159">
        <f>+'Proyecto 4.'!M41</f>
        <v>4862129220</v>
      </c>
      <c r="D71" s="159">
        <f>+'Proyecto 4.'!N41</f>
        <v>0</v>
      </c>
      <c r="E71" s="159">
        <f>+'Proyecto 4.'!O41</f>
        <v>0</v>
      </c>
      <c r="F71" s="159">
        <f>+'Proyecto 4.'!P41</f>
        <v>0</v>
      </c>
      <c r="G71" s="159">
        <f>+'Proyecto 4.'!Q41</f>
        <v>0</v>
      </c>
      <c r="H71" s="159">
        <f>+'Proyecto 4.'!R41</f>
        <v>0</v>
      </c>
      <c r="I71" s="159">
        <f>+'Proyecto 4.'!S41</f>
        <v>0</v>
      </c>
      <c r="J71" s="159">
        <f>+'Proyecto 4.'!T41</f>
        <v>0</v>
      </c>
      <c r="K71" s="159">
        <f>+'Proyecto 4.'!U41</f>
        <v>0</v>
      </c>
      <c r="L71" s="159">
        <f>+'Proyecto 4.'!V41</f>
        <v>0</v>
      </c>
      <c r="M71" s="159">
        <f>+'Proyecto 4.'!W41</f>
        <v>0</v>
      </c>
      <c r="N71" s="159">
        <f>+'Proyecto 4.'!X41</f>
        <v>0</v>
      </c>
    </row>
    <row r="72" spans="1:14" ht="15.75" thickBot="1" x14ac:dyDescent="0.3">
      <c r="A72" s="630" t="s">
        <v>81</v>
      </c>
      <c r="B72" s="631"/>
      <c r="C72" s="244">
        <f>+SUM(C68:C71)</f>
        <v>10439971448.252769</v>
      </c>
      <c r="D72" s="244">
        <f t="shared" ref="D72:N72" si="14">+SUM(D68:D71)</f>
        <v>5760628476.8358297</v>
      </c>
      <c r="E72" s="244">
        <f t="shared" si="14"/>
        <v>6088911197.4128551</v>
      </c>
      <c r="F72" s="244">
        <f t="shared" si="14"/>
        <v>1193593608.2859805</v>
      </c>
      <c r="G72" s="244">
        <f t="shared" si="14"/>
        <v>1231308667.5340071</v>
      </c>
      <c r="H72" s="244">
        <f t="shared" si="14"/>
        <v>1269851991.5913849</v>
      </c>
      <c r="I72" s="244">
        <f t="shared" si="14"/>
        <v>1309011527.5167868</v>
      </c>
      <c r="J72" s="244">
        <f t="shared" si="14"/>
        <v>1348744791.5820372</v>
      </c>
      <c r="K72" s="244">
        <f t="shared" si="14"/>
        <v>1389558285.3208022</v>
      </c>
      <c r="L72" s="244">
        <f t="shared" si="14"/>
        <v>1432342369.7928257</v>
      </c>
      <c r="M72" s="244">
        <f t="shared" si="14"/>
        <v>0</v>
      </c>
      <c r="N72" s="244">
        <f t="shared" si="14"/>
        <v>0</v>
      </c>
    </row>
    <row r="73" spans="1:14" ht="85.5" customHeight="1" thickBot="1" x14ac:dyDescent="0.3">
      <c r="A73" s="392"/>
      <c r="B73" s="387" t="s">
        <v>187</v>
      </c>
      <c r="C73" s="159">
        <f>+'Proyecto 4.'!M53</f>
        <v>1685000000</v>
      </c>
      <c r="D73" s="159">
        <f>+'Proyecto 4.'!O53</f>
        <v>0</v>
      </c>
      <c r="E73" s="159">
        <f>+'Proyecto 4.'!Q53</f>
        <v>0</v>
      </c>
      <c r="F73" s="159">
        <f>+'Proyecto 4.'!S53</f>
        <v>0</v>
      </c>
      <c r="G73" s="159">
        <f>+'Proyecto 4.'!U53</f>
        <v>0</v>
      </c>
      <c r="H73" s="159">
        <f>+'Proyecto 4.'!W53</f>
        <v>0</v>
      </c>
      <c r="I73" s="159">
        <f>+'Proyecto 4.'!Y53</f>
        <v>0</v>
      </c>
      <c r="J73" s="159">
        <f>+'Proyecto 4.'!AA53</f>
        <v>0</v>
      </c>
      <c r="K73" s="159">
        <f>+'Proyecto 4.'!AC53</f>
        <v>0</v>
      </c>
      <c r="L73" s="159">
        <f>+'Proyecto 4.'!AE53</f>
        <v>0</v>
      </c>
      <c r="M73" s="159">
        <f>+'Proyecto 4.'!AG53</f>
        <v>0</v>
      </c>
      <c r="N73" s="160">
        <f>+'Proyecto 4.'!AI53</f>
        <v>0</v>
      </c>
    </row>
    <row r="74" spans="1:14" ht="15.75" thickBot="1" x14ac:dyDescent="0.3">
      <c r="A74" s="630" t="s">
        <v>81</v>
      </c>
      <c r="B74" s="631"/>
      <c r="C74" s="244">
        <f t="shared" ref="C74:N74" si="15">+C73</f>
        <v>1685000000</v>
      </c>
      <c r="D74" s="244">
        <f t="shared" si="15"/>
        <v>0</v>
      </c>
      <c r="E74" s="244">
        <f t="shared" si="15"/>
        <v>0</v>
      </c>
      <c r="F74" s="244">
        <f t="shared" si="15"/>
        <v>0</v>
      </c>
      <c r="G74" s="244">
        <f t="shared" si="15"/>
        <v>0</v>
      </c>
      <c r="H74" s="244">
        <f t="shared" si="15"/>
        <v>0</v>
      </c>
      <c r="I74" s="244">
        <f t="shared" si="15"/>
        <v>0</v>
      </c>
      <c r="J74" s="244">
        <f t="shared" si="15"/>
        <v>0</v>
      </c>
      <c r="K74" s="244">
        <f t="shared" si="15"/>
        <v>0</v>
      </c>
      <c r="L74" s="244">
        <f t="shared" si="15"/>
        <v>0</v>
      </c>
      <c r="M74" s="244">
        <f t="shared" si="15"/>
        <v>0</v>
      </c>
      <c r="N74" s="245">
        <f t="shared" si="15"/>
        <v>0</v>
      </c>
    </row>
    <row r="75" spans="1:14" ht="84" customHeight="1" thickBot="1" x14ac:dyDescent="0.3">
      <c r="A75" s="392"/>
      <c r="B75" s="387" t="s">
        <v>193</v>
      </c>
      <c r="C75" s="159">
        <f>+'Proyecto 4.'!M55</f>
        <v>0</v>
      </c>
      <c r="D75" s="159">
        <f>+'Proyecto 4.'!O55</f>
        <v>102406168957.86436</v>
      </c>
      <c r="E75" s="159">
        <f>+'Proyecto 4.'!Q55</f>
        <v>105674422410.75313</v>
      </c>
      <c r="F75" s="159">
        <f>+'Proyecto 4.'!S55</f>
        <v>0</v>
      </c>
      <c r="G75" s="159">
        <f>+'Proyecto 4.'!U55</f>
        <v>0</v>
      </c>
      <c r="H75" s="159">
        <f>+'Proyecto 4.'!W55</f>
        <v>0</v>
      </c>
      <c r="I75" s="159">
        <f>+'Proyecto 4.'!Y55</f>
        <v>0</v>
      </c>
      <c r="J75" s="159">
        <f>+'Proyecto 4.'!AA55</f>
        <v>0</v>
      </c>
      <c r="K75" s="159">
        <f>+'Proyecto 4.'!AC55</f>
        <v>0</v>
      </c>
      <c r="L75" s="159">
        <f>+'Proyecto 4.'!AE55</f>
        <v>0</v>
      </c>
      <c r="M75" s="159">
        <f>+'Proyecto 4.'!AG55</f>
        <v>0</v>
      </c>
      <c r="N75" s="160">
        <f>+'Proyecto 4.'!AI55</f>
        <v>0</v>
      </c>
    </row>
    <row r="76" spans="1:14" ht="15.75" thickBot="1" x14ac:dyDescent="0.3">
      <c r="A76" s="630" t="s">
        <v>81</v>
      </c>
      <c r="B76" s="631"/>
      <c r="C76" s="244">
        <f t="shared" ref="C76:N76" si="16">+C75</f>
        <v>0</v>
      </c>
      <c r="D76" s="244">
        <f t="shared" si="16"/>
        <v>102406168957.86436</v>
      </c>
      <c r="E76" s="244">
        <f t="shared" si="16"/>
        <v>105674422410.75313</v>
      </c>
      <c r="F76" s="244">
        <f t="shared" si="16"/>
        <v>0</v>
      </c>
      <c r="G76" s="244">
        <f t="shared" si="16"/>
        <v>0</v>
      </c>
      <c r="H76" s="244">
        <f t="shared" si="16"/>
        <v>0</v>
      </c>
      <c r="I76" s="244">
        <f t="shared" si="16"/>
        <v>0</v>
      </c>
      <c r="J76" s="244">
        <f t="shared" si="16"/>
        <v>0</v>
      </c>
      <c r="K76" s="244">
        <f t="shared" si="16"/>
        <v>0</v>
      </c>
      <c r="L76" s="244">
        <f t="shared" si="16"/>
        <v>0</v>
      </c>
      <c r="M76" s="244">
        <f t="shared" si="16"/>
        <v>0</v>
      </c>
      <c r="N76" s="245">
        <f t="shared" si="16"/>
        <v>0</v>
      </c>
    </row>
    <row r="77" spans="1:14" ht="87" customHeight="1" thickBot="1" x14ac:dyDescent="0.3">
      <c r="A77" s="392"/>
      <c r="B77" s="387" t="s">
        <v>201</v>
      </c>
      <c r="C77" s="159">
        <f>+'Proyecto 4.'!M57</f>
        <v>0</v>
      </c>
      <c r="D77" s="159">
        <f>+'Proyecto 4.'!O57</f>
        <v>0</v>
      </c>
      <c r="E77" s="159">
        <f>+'Proyecto 4.'!Q57</f>
        <v>0</v>
      </c>
      <c r="F77" s="159">
        <f>+'Proyecto 4.'!S57</f>
        <v>0</v>
      </c>
      <c r="G77" s="159">
        <f>+'Proyecto 4.'!U57</f>
        <v>0</v>
      </c>
      <c r="H77" s="159">
        <f>+'Proyecto 4.'!W57</f>
        <v>0</v>
      </c>
      <c r="I77" s="159">
        <f>+'Proyecto 4.'!Y57</f>
        <v>0</v>
      </c>
      <c r="J77" s="159">
        <f>+'Proyecto 4.'!AA57</f>
        <v>0</v>
      </c>
      <c r="K77" s="159">
        <f>+'Proyecto 4.'!AC57</f>
        <v>0</v>
      </c>
      <c r="L77" s="159">
        <f>+'Proyecto 4.'!AE57</f>
        <v>0</v>
      </c>
      <c r="M77" s="159">
        <f>+'Proyecto 4.'!AG57</f>
        <v>0</v>
      </c>
      <c r="N77" s="160">
        <f>+'Proyecto 4.'!AI57</f>
        <v>0</v>
      </c>
    </row>
    <row r="78" spans="1:14" ht="15.75" thickBot="1" x14ac:dyDescent="0.3">
      <c r="A78" s="630" t="s">
        <v>81</v>
      </c>
      <c r="B78" s="631"/>
      <c r="C78" s="244">
        <f>+'Proyecto 4.'!M68</f>
        <v>535000000</v>
      </c>
      <c r="D78" s="244">
        <f>+'Proyecto 4.'!N68</f>
        <v>0</v>
      </c>
      <c r="E78" s="244">
        <f>+'Proyecto 4.'!O68</f>
        <v>0</v>
      </c>
      <c r="F78" s="244">
        <f>+'Proyecto 4.'!P68</f>
        <v>0</v>
      </c>
      <c r="G78" s="244">
        <f>+'Proyecto 4.'!Q68</f>
        <v>0</v>
      </c>
      <c r="H78" s="244">
        <f>+'Proyecto 4.'!R68</f>
        <v>0</v>
      </c>
      <c r="I78" s="244">
        <f>+'Proyecto 4.'!S68</f>
        <v>0</v>
      </c>
      <c r="J78" s="244">
        <f>+'Proyecto 4.'!T68</f>
        <v>0</v>
      </c>
      <c r="K78" s="244">
        <f>+'Proyecto 4.'!U68</f>
        <v>0</v>
      </c>
      <c r="L78" s="244">
        <f>+'Proyecto 4.'!V68</f>
        <v>0</v>
      </c>
      <c r="M78" s="244">
        <f>+'Proyecto 4.'!W68</f>
        <v>0</v>
      </c>
      <c r="N78" s="244">
        <f>+'Proyecto 4.'!X68</f>
        <v>0</v>
      </c>
    </row>
    <row r="79" spans="1:14" ht="15.75" thickBot="1" x14ac:dyDescent="0.3">
      <c r="A79" s="389"/>
      <c r="B79" s="390"/>
      <c r="C79" s="391"/>
      <c r="D79" s="391"/>
      <c r="E79" s="391"/>
      <c r="F79" s="391"/>
      <c r="G79" s="391"/>
      <c r="H79" s="391"/>
      <c r="I79" s="391"/>
      <c r="J79" s="391"/>
      <c r="K79" s="391"/>
      <c r="L79" s="391"/>
      <c r="M79" s="391"/>
      <c r="N79" s="391"/>
    </row>
    <row r="80" spans="1:14" x14ac:dyDescent="0.25">
      <c r="A80" s="648" t="s">
        <v>79</v>
      </c>
      <c r="B80" s="649"/>
      <c r="C80" s="248">
        <f>+SUM(C72+C74+C76+C78)</f>
        <v>12659971448.252769</v>
      </c>
      <c r="D80" s="248">
        <f t="shared" ref="D80:N80" si="17">+SUM(D72+D74+D76+D78)</f>
        <v>108166797434.7002</v>
      </c>
      <c r="E80" s="248">
        <f t="shared" si="17"/>
        <v>111763333608.16599</v>
      </c>
      <c r="F80" s="248">
        <f t="shared" si="17"/>
        <v>1193593608.2859805</v>
      </c>
      <c r="G80" s="248">
        <f t="shared" si="17"/>
        <v>1231308667.5340071</v>
      </c>
      <c r="H80" s="248">
        <f t="shared" si="17"/>
        <v>1269851991.5913849</v>
      </c>
      <c r="I80" s="248">
        <f t="shared" si="17"/>
        <v>1309011527.5167868</v>
      </c>
      <c r="J80" s="248">
        <f t="shared" si="17"/>
        <v>1348744791.5820372</v>
      </c>
      <c r="K80" s="248">
        <f t="shared" si="17"/>
        <v>1389558285.3208022</v>
      </c>
      <c r="L80" s="248">
        <f t="shared" si="17"/>
        <v>1432342369.7928257</v>
      </c>
      <c r="M80" s="248">
        <f t="shared" si="17"/>
        <v>0</v>
      </c>
      <c r="N80" s="248">
        <f t="shared" si="17"/>
        <v>0</v>
      </c>
    </row>
    <row r="81" spans="1:14" s="47" customFormat="1" x14ac:dyDescent="0.25">
      <c r="A81" s="139"/>
      <c r="B81" s="154"/>
      <c r="C81" s="139"/>
      <c r="D81" s="139"/>
      <c r="E81" s="139"/>
      <c r="F81" s="139"/>
      <c r="G81" s="139"/>
      <c r="H81" s="139"/>
      <c r="I81" s="139"/>
      <c r="J81" s="139"/>
      <c r="K81" s="139"/>
      <c r="L81" s="139"/>
      <c r="M81" s="139"/>
      <c r="N81" s="139"/>
    </row>
  </sheetData>
  <mergeCells count="34">
    <mergeCell ref="A37:J37"/>
    <mergeCell ref="A49:K49"/>
    <mergeCell ref="A65:K65"/>
    <mergeCell ref="A76:B76"/>
    <mergeCell ref="A52:A54"/>
    <mergeCell ref="A80:B80"/>
    <mergeCell ref="A59:A61"/>
    <mergeCell ref="A63:B63"/>
    <mergeCell ref="A68:A70"/>
    <mergeCell ref="A72:B72"/>
    <mergeCell ref="A74:B74"/>
    <mergeCell ref="A78:B78"/>
    <mergeCell ref="A27:B27"/>
    <mergeCell ref="A6:A10"/>
    <mergeCell ref="A12:A13"/>
    <mergeCell ref="A15:A16"/>
    <mergeCell ref="A23:A26"/>
    <mergeCell ref="A20:N20"/>
    <mergeCell ref="A3:N3"/>
    <mergeCell ref="A33:B33"/>
    <mergeCell ref="A55:B55"/>
    <mergeCell ref="A58:B58"/>
    <mergeCell ref="A62:B62"/>
    <mergeCell ref="A14:B14"/>
    <mergeCell ref="A18:B18"/>
    <mergeCell ref="A34:B34"/>
    <mergeCell ref="A42:B42"/>
    <mergeCell ref="A46:B46"/>
    <mergeCell ref="A47:B47"/>
    <mergeCell ref="A28:A32"/>
    <mergeCell ref="A56:A57"/>
    <mergeCell ref="A40:A41"/>
    <mergeCell ref="A11:B11"/>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HONORARIOS</vt:lpstr>
      <vt:lpstr>Proyecto 1. </vt:lpstr>
      <vt:lpstr>Proyecto 2. </vt:lpstr>
      <vt:lpstr>Proyecto 3.</vt:lpstr>
      <vt:lpstr>Proyecto 4.</vt:lpstr>
      <vt:lpstr>Proyecto 5</vt:lpstr>
      <vt:lpstr>Proyecciones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Mancera</dc:creator>
  <cp:lastModifiedBy>casa</cp:lastModifiedBy>
  <dcterms:created xsi:type="dcterms:W3CDTF">2020-10-06T09:23:53Z</dcterms:created>
  <dcterms:modified xsi:type="dcterms:W3CDTF">2020-11-28T17:25:18Z</dcterms:modified>
</cp:coreProperties>
</file>